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nstitute of Physics\SPN\Oct 19 Phase 4 evaluation\Outputs\"/>
    </mc:Choice>
  </mc:AlternateContent>
  <bookViews>
    <workbookView xWindow="0" yWindow="0" windowWidth="19200" windowHeight="7050"/>
  </bookViews>
  <sheets>
    <sheet name="GCSE Physics grade, 2011-19" sheetId="9" r:id="rId1"/>
    <sheet name="Entry, 2013-19" sheetId="11" r:id="rId2"/>
    <sheet name="Female entry, 2013-19" sheetId="4" r:id="rId3"/>
    <sheet name="FSM6 entry, 2013-19" sheetId="6" r:id="rId4"/>
    <sheet name="Entry to CD subjects, 2013-19" sheetId="5" r:id="rId5"/>
    <sheet name="Entry by band, 2015 &amp; 2019" sheetId="1" r:id="rId6"/>
    <sheet name="Ethnicity, 2015 &amp; 2019" sheetId="2" r:id="rId7"/>
    <sheet name="IDACI, 2015 &amp; 2019" sheetId="3"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6" l="1"/>
  <c r="J32" i="6"/>
  <c r="J31" i="6"/>
  <c r="J30" i="6"/>
  <c r="J29" i="6"/>
  <c r="J26" i="6"/>
  <c r="J25" i="6"/>
  <c r="J24" i="6"/>
  <c r="J23" i="6"/>
  <c r="J22" i="6"/>
  <c r="J19" i="6"/>
  <c r="J18" i="6"/>
  <c r="J17" i="6"/>
  <c r="J16" i="6"/>
  <c r="J15" i="6"/>
  <c r="J12" i="6"/>
  <c r="J11" i="6"/>
  <c r="J10" i="6"/>
  <c r="J9" i="6"/>
  <c r="J8" i="6"/>
  <c r="J33" i="4"/>
  <c r="J32" i="4"/>
  <c r="J31" i="4"/>
  <c r="J30" i="4"/>
  <c r="J29" i="4"/>
  <c r="J26" i="4"/>
  <c r="J25" i="4"/>
  <c r="J24" i="4"/>
  <c r="J23" i="4"/>
  <c r="J22" i="4"/>
  <c r="J19" i="4"/>
  <c r="J18" i="4"/>
  <c r="J17" i="4"/>
  <c r="J16" i="4"/>
  <c r="J15" i="4"/>
  <c r="J12" i="4"/>
  <c r="J11" i="4"/>
  <c r="J10" i="4"/>
  <c r="J9" i="4"/>
  <c r="J8" i="4"/>
  <c r="H28" i="11"/>
  <c r="H21" i="11"/>
  <c r="H14" i="11"/>
  <c r="H7" i="11"/>
  <c r="H32" i="11"/>
  <c r="H31" i="11"/>
  <c r="H30" i="11"/>
  <c r="H29" i="11"/>
  <c r="H25" i="11"/>
  <c r="H24" i="11"/>
  <c r="H23" i="11"/>
  <c r="H22" i="11"/>
  <c r="H18" i="11"/>
  <c r="H17" i="11"/>
  <c r="H16" i="11"/>
  <c r="H15" i="11"/>
  <c r="H11" i="11"/>
  <c r="H10" i="11"/>
  <c r="H9" i="11"/>
  <c r="H8" i="11"/>
  <c r="I19" i="6"/>
  <c r="I33" i="6"/>
  <c r="H33" i="6"/>
  <c r="I32" i="6"/>
  <c r="H32" i="6"/>
  <c r="I31" i="6"/>
  <c r="H31" i="6"/>
  <c r="I30" i="6"/>
  <c r="H30" i="6"/>
  <c r="I26" i="6"/>
  <c r="H26" i="6"/>
  <c r="I25" i="6"/>
  <c r="H25" i="6"/>
  <c r="I24" i="6"/>
  <c r="H24" i="6"/>
  <c r="I23" i="6"/>
  <c r="H23" i="6"/>
  <c r="H19" i="6"/>
  <c r="I18" i="6"/>
  <c r="H18" i="6"/>
  <c r="I17" i="6"/>
  <c r="H17" i="6"/>
  <c r="I16" i="6"/>
  <c r="H16" i="6"/>
  <c r="I12" i="6"/>
  <c r="H12" i="6"/>
  <c r="I11" i="6"/>
  <c r="H11" i="6"/>
  <c r="I10" i="6"/>
  <c r="H10" i="6"/>
  <c r="I9" i="6"/>
  <c r="H9" i="6"/>
  <c r="H12" i="4"/>
  <c r="I33" i="4"/>
  <c r="I32" i="4"/>
  <c r="I31" i="4"/>
  <c r="I30" i="4"/>
  <c r="I26" i="4"/>
  <c r="I25" i="4"/>
  <c r="I24" i="4"/>
  <c r="I23" i="4"/>
  <c r="I19" i="4"/>
  <c r="I18" i="4"/>
  <c r="I17" i="4"/>
  <c r="I16" i="4"/>
  <c r="I12" i="4"/>
  <c r="I11" i="4"/>
  <c r="I10" i="4"/>
  <c r="I9" i="4"/>
  <c r="H33" i="4"/>
  <c r="H32" i="4"/>
  <c r="H31" i="4"/>
  <c r="H30" i="4"/>
  <c r="H26" i="4"/>
  <c r="H25" i="4"/>
  <c r="H24" i="4"/>
  <c r="H23" i="4"/>
  <c r="H19" i="4"/>
  <c r="H18" i="4"/>
  <c r="H17" i="4"/>
  <c r="H16" i="4"/>
  <c r="H11" i="4"/>
  <c r="H10" i="4"/>
  <c r="H9" i="4"/>
  <c r="G32" i="11"/>
  <c r="G31" i="11"/>
  <c r="G30" i="11"/>
  <c r="G29" i="11"/>
  <c r="G25" i="11"/>
  <c r="G24" i="11"/>
  <c r="G23" i="11"/>
  <c r="G22" i="11"/>
  <c r="G18" i="11"/>
  <c r="G17" i="11"/>
  <c r="G16" i="11"/>
  <c r="G15" i="11"/>
  <c r="G11" i="11"/>
  <c r="G10" i="11"/>
  <c r="G9" i="11"/>
  <c r="G8" i="11"/>
  <c r="F32" i="11"/>
  <c r="F31" i="11"/>
  <c r="F30" i="11"/>
  <c r="F29" i="11"/>
  <c r="F25" i="11"/>
  <c r="F24" i="11"/>
  <c r="F23" i="11"/>
  <c r="F22" i="11"/>
  <c r="F18" i="11"/>
  <c r="F17" i="11"/>
  <c r="F16" i="11"/>
  <c r="F15" i="11"/>
  <c r="F11" i="11"/>
  <c r="F10" i="11"/>
  <c r="F9" i="11"/>
  <c r="F8" i="11"/>
  <c r="H6" i="9" l="1"/>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H5" i="9"/>
  <c r="G5" i="9"/>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S28" i="2" l="1"/>
  <c r="S25" i="2"/>
  <c r="S24" i="2"/>
  <c r="S23" i="2"/>
  <c r="S22" i="2"/>
  <c r="S21" i="2"/>
  <c r="S20" i="2"/>
  <c r="S19" i="2"/>
  <c r="S18" i="2"/>
  <c r="S17" i="2"/>
  <c r="S16" i="2"/>
  <c r="S15" i="2"/>
  <c r="S14" i="2"/>
  <c r="S13" i="2"/>
  <c r="S12" i="2"/>
  <c r="S11" i="2"/>
  <c r="S10" i="2"/>
  <c r="L13" i="2"/>
  <c r="L21" i="2"/>
  <c r="L23" i="2"/>
  <c r="L25" i="2"/>
  <c r="G80" i="2" l="1"/>
  <c r="G81" i="2"/>
  <c r="G82" i="2"/>
  <c r="F83" i="2"/>
  <c r="G83" i="2"/>
  <c r="G84" i="2"/>
  <c r="G85" i="2"/>
  <c r="G88" i="2"/>
  <c r="D89" i="2"/>
  <c r="F80" i="2" s="1"/>
  <c r="G67" i="2"/>
  <c r="G64" i="2"/>
  <c r="G63" i="2"/>
  <c r="G62" i="2"/>
  <c r="G61" i="2"/>
  <c r="G60" i="2"/>
  <c r="G59" i="2"/>
  <c r="G58" i="2"/>
  <c r="G57" i="2"/>
  <c r="G56" i="2"/>
  <c r="G55" i="2"/>
  <c r="G54" i="2"/>
  <c r="G53" i="2"/>
  <c r="G52" i="2"/>
  <c r="G51" i="2"/>
  <c r="G50" i="2"/>
  <c r="G49" i="2"/>
  <c r="F67" i="2"/>
  <c r="F66" i="2"/>
  <c r="F65" i="2"/>
  <c r="F64" i="2"/>
  <c r="F63" i="2"/>
  <c r="F62" i="2"/>
  <c r="F61" i="2"/>
  <c r="F60" i="2"/>
  <c r="F59" i="2"/>
  <c r="F58" i="2"/>
  <c r="F57" i="2"/>
  <c r="F56" i="2"/>
  <c r="F55" i="2"/>
  <c r="F54" i="2"/>
  <c r="F53" i="2"/>
  <c r="F52" i="2"/>
  <c r="F51" i="2"/>
  <c r="F50" i="2"/>
  <c r="F49" i="2"/>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33" i="6"/>
  <c r="F33" i="6"/>
  <c r="G32" i="6"/>
  <c r="F32" i="6"/>
  <c r="G31" i="6"/>
  <c r="F31" i="6"/>
  <c r="G30" i="6"/>
  <c r="F30" i="6"/>
  <c r="G26" i="6"/>
  <c r="F26" i="6"/>
  <c r="G25" i="6"/>
  <c r="F25" i="6"/>
  <c r="G24" i="6"/>
  <c r="F24" i="6"/>
  <c r="G23" i="6"/>
  <c r="F23" i="6"/>
  <c r="G22" i="6"/>
  <c r="F22" i="6"/>
  <c r="G21" i="6"/>
  <c r="F21" i="6"/>
  <c r="G19" i="6"/>
  <c r="F19" i="6"/>
  <c r="G18" i="6"/>
  <c r="F18" i="6"/>
  <c r="G17" i="6"/>
  <c r="F17" i="6"/>
  <c r="G16" i="6"/>
  <c r="F16" i="6"/>
  <c r="G15" i="6"/>
  <c r="F15" i="6"/>
  <c r="G14" i="6"/>
  <c r="F14" i="6"/>
  <c r="G12" i="6"/>
  <c r="F12" i="6"/>
  <c r="G11" i="6"/>
  <c r="F11" i="6"/>
  <c r="G10" i="6"/>
  <c r="F10" i="6"/>
  <c r="G9" i="6"/>
  <c r="F9" i="6"/>
  <c r="G8" i="6"/>
  <c r="F8" i="6"/>
  <c r="F87" i="2" l="1"/>
  <c r="F86" i="2"/>
  <c r="F82" i="2"/>
  <c r="F85" i="2"/>
  <c r="F81" i="2"/>
  <c r="F84" i="2"/>
  <c r="J20" i="3"/>
  <c r="I20" i="3"/>
  <c r="J13" i="3"/>
  <c r="I13" i="3"/>
  <c r="J27" i="3"/>
  <c r="I27" i="3"/>
  <c r="J34" i="3"/>
  <c r="I34" i="3"/>
  <c r="F27" i="3"/>
  <c r="H33" i="3" l="1"/>
  <c r="H32" i="3"/>
  <c r="H31" i="3"/>
  <c r="H30" i="3"/>
  <c r="H29" i="3"/>
  <c r="H26" i="3"/>
  <c r="H25" i="3"/>
  <c r="H24" i="3"/>
  <c r="H23" i="3"/>
  <c r="H19" i="3"/>
  <c r="H18" i="3"/>
  <c r="H17" i="3"/>
  <c r="H16" i="3"/>
  <c r="H15" i="3"/>
  <c r="H12" i="3"/>
  <c r="H11" i="3"/>
  <c r="H10" i="3"/>
  <c r="H8" i="3"/>
  <c r="H20" i="3" l="1"/>
  <c r="H34" i="3"/>
  <c r="F19" i="3" l="1"/>
  <c r="F18" i="3"/>
  <c r="F17" i="3"/>
  <c r="F16" i="3"/>
  <c r="F15" i="3"/>
  <c r="F33" i="3"/>
  <c r="F34" i="3" s="1"/>
  <c r="F32" i="3"/>
  <c r="F31" i="3"/>
  <c r="F30" i="3"/>
  <c r="F29" i="3"/>
  <c r="F26" i="3"/>
  <c r="F25" i="3"/>
  <c r="F24" i="3"/>
  <c r="F23" i="3"/>
  <c r="F22" i="3"/>
  <c r="F10" i="3"/>
  <c r="F11" i="3"/>
  <c r="F12" i="3"/>
  <c r="F9" i="3"/>
  <c r="G75" i="2"/>
  <c r="D68" i="2"/>
  <c r="G24" i="2"/>
  <c r="G23" i="2"/>
  <c r="G22" i="2"/>
  <c r="G20" i="2"/>
  <c r="G19" i="2"/>
  <c r="G18" i="2"/>
  <c r="G14" i="2"/>
  <c r="G13" i="2"/>
  <c r="G9" i="2"/>
  <c r="F25" i="2"/>
  <c r="F22" i="2"/>
  <c r="F21" i="2"/>
  <c r="F20" i="2"/>
  <c r="F19" i="2"/>
  <c r="F18" i="2"/>
  <c r="F17" i="2"/>
  <c r="F16" i="2"/>
  <c r="F15" i="2"/>
  <c r="F13" i="2"/>
  <c r="F12" i="2"/>
  <c r="F11" i="2"/>
  <c r="F10" i="2"/>
  <c r="F9" i="2"/>
  <c r="F8" i="2"/>
  <c r="F7" i="2"/>
  <c r="F79" i="2"/>
  <c r="F77" i="2"/>
  <c r="G76" i="2"/>
  <c r="F76" i="2"/>
  <c r="F75" i="2"/>
  <c r="G74" i="2"/>
  <c r="F72" i="2"/>
  <c r="G71" i="2"/>
  <c r="F71" i="2"/>
  <c r="H28" i="5"/>
  <c r="H27" i="5"/>
  <c r="H26" i="5"/>
  <c r="H25" i="5"/>
  <c r="H24" i="5"/>
  <c r="H23" i="5"/>
  <c r="H22" i="5"/>
  <c r="H21" i="5"/>
  <c r="H20" i="5"/>
  <c r="H19" i="5"/>
  <c r="H18" i="5"/>
  <c r="H17" i="5"/>
  <c r="H16" i="5"/>
  <c r="H15" i="5"/>
  <c r="H14" i="5"/>
  <c r="H13" i="5"/>
  <c r="H12" i="5"/>
  <c r="H11" i="5"/>
  <c r="H10" i="5"/>
  <c r="H9" i="5"/>
  <c r="H8" i="5"/>
  <c r="H7" i="5"/>
  <c r="F46" i="2"/>
  <c r="G43" i="2"/>
  <c r="G41" i="2"/>
  <c r="G39" i="2"/>
  <c r="G31" i="2"/>
  <c r="F43" i="2"/>
  <c r="F42" i="2"/>
  <c r="F41" i="2"/>
  <c r="F40" i="2"/>
  <c r="F39" i="2"/>
  <c r="F38" i="2"/>
  <c r="F37" i="2"/>
  <c r="F36" i="2"/>
  <c r="F35" i="2"/>
  <c r="F34" i="2"/>
  <c r="F33" i="2"/>
  <c r="F32" i="2"/>
  <c r="F31" i="2"/>
  <c r="F30" i="2"/>
  <c r="F29" i="2"/>
  <c r="F28" i="2"/>
  <c r="G28" i="5"/>
  <c r="G27" i="5"/>
  <c r="G26" i="5"/>
  <c r="G25" i="5"/>
  <c r="G24" i="5"/>
  <c r="G23" i="5"/>
  <c r="G22" i="5"/>
  <c r="G21" i="5"/>
  <c r="G20" i="5"/>
  <c r="G19" i="5"/>
  <c r="G18" i="5"/>
  <c r="G17" i="5"/>
  <c r="G16" i="5"/>
  <c r="G15" i="5"/>
  <c r="G14" i="5"/>
  <c r="G13" i="5"/>
  <c r="G12" i="5"/>
  <c r="G10" i="5"/>
  <c r="G9" i="5"/>
  <c r="G8" i="5"/>
  <c r="G7" i="5"/>
  <c r="G7" i="4"/>
  <c r="G8" i="4"/>
  <c r="G9" i="4"/>
  <c r="G10" i="4"/>
  <c r="G11" i="4"/>
  <c r="G12" i="4"/>
  <c r="G13" i="4"/>
  <c r="G14" i="4"/>
  <c r="G15" i="4"/>
  <c r="G16" i="4"/>
  <c r="G17" i="4"/>
  <c r="G18" i="4"/>
  <c r="G19" i="4"/>
  <c r="G20" i="4"/>
  <c r="G21" i="4"/>
  <c r="G22" i="4"/>
  <c r="G23" i="4"/>
  <c r="G24" i="4"/>
  <c r="G25" i="4"/>
  <c r="G26" i="4"/>
  <c r="G27" i="4"/>
  <c r="G30" i="4"/>
  <c r="G31" i="4"/>
  <c r="G32" i="4"/>
  <c r="G33" i="4"/>
  <c r="G6" i="4"/>
  <c r="F7" i="4"/>
  <c r="F8" i="4"/>
  <c r="F9" i="4"/>
  <c r="F10" i="4"/>
  <c r="F11" i="4"/>
  <c r="F12" i="4"/>
  <c r="F13" i="4"/>
  <c r="F14" i="4"/>
  <c r="F15" i="4"/>
  <c r="F16" i="4"/>
  <c r="F17" i="4"/>
  <c r="F18" i="4"/>
  <c r="F19" i="4"/>
  <c r="F20" i="4"/>
  <c r="F21" i="4"/>
  <c r="F22" i="4"/>
  <c r="F23" i="4"/>
  <c r="F24" i="4"/>
  <c r="F25" i="4"/>
  <c r="F26" i="4"/>
  <c r="F27" i="4"/>
  <c r="F30" i="4"/>
  <c r="F31" i="4"/>
  <c r="F32" i="4"/>
  <c r="F33" i="4"/>
  <c r="F6" i="4"/>
  <c r="F20" i="3" l="1"/>
  <c r="G72" i="2"/>
  <c r="G77" i="2"/>
  <c r="G73" i="2"/>
  <c r="G78" i="2"/>
  <c r="G79" i="2"/>
  <c r="G70" i="2"/>
  <c r="F73" i="2"/>
  <c r="F70" i="2"/>
  <c r="F74" i="2"/>
  <c r="F78" i="2"/>
  <c r="D16" i="1" l="1"/>
  <c r="D10" i="1"/>
  <c r="D7" i="1"/>
  <c r="E19" i="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6" i="1" l="1"/>
  <c r="E45" i="1"/>
</calcChain>
</file>

<file path=xl/sharedStrings.xml><?xml version="1.0" encoding="utf-8"?>
<sst xmlns="http://schemas.openxmlformats.org/spreadsheetml/2006/main" count="1136" uniqueCount="103">
  <si>
    <t>Schools</t>
  </si>
  <si>
    <t>Year</t>
  </si>
  <si>
    <t>Type of school</t>
  </si>
  <si>
    <t>Total no pupils</t>
  </si>
  <si>
    <t>Average grade</t>
  </si>
  <si>
    <t>No pupils</t>
  </si>
  <si>
    <t>All other schools</t>
  </si>
  <si>
    <t>Total no female pupils</t>
  </si>
  <si>
    <t>Total no FSM6 pupils</t>
  </si>
  <si>
    <t>Subject</t>
  </si>
  <si>
    <t>Biology</t>
  </si>
  <si>
    <t>Chemistry</t>
  </si>
  <si>
    <t>English</t>
  </si>
  <si>
    <t>Psychology</t>
  </si>
  <si>
    <t>Economics</t>
  </si>
  <si>
    <t>Overall number of pupils by quintile and numbers studying physics</t>
  </si>
  <si>
    <t>IDACI quintile</t>
  </si>
  <si>
    <t>1 (most deprived)</t>
  </si>
  <si>
    <t>All schools</t>
  </si>
  <si>
    <t>5 (least deprived)</t>
  </si>
  <si>
    <t>Ethnicity</t>
  </si>
  <si>
    <t>% of all pupils</t>
  </si>
  <si>
    <t>No data</t>
  </si>
  <si>
    <t>TOTAL</t>
  </si>
  <si>
    <t>Ethnic Group</t>
  </si>
  <si>
    <t>16-19 Demographic (%)</t>
  </si>
  <si>
    <t>A-Level (%)</t>
  </si>
  <si>
    <t>Representation Factor (to 1 dp)</t>
  </si>
  <si>
    <t>Any other Ethnic Group</t>
  </si>
  <si>
    <t>Asian Other</t>
  </si>
  <si>
    <t>Bangladeshi</t>
  </si>
  <si>
    <t>Indian</t>
  </si>
  <si>
    <t>Pakistani</t>
  </si>
  <si>
    <t>Black African</t>
  </si>
  <si>
    <t>Black Caribbean</t>
  </si>
  <si>
    <t>Black Other</t>
  </si>
  <si>
    <t>Chinese</t>
  </si>
  <si>
    <t>Mixed Other</t>
  </si>
  <si>
    <t>Mixed White/Asian</t>
  </si>
  <si>
    <t>Mixed White/Black African</t>
  </si>
  <si>
    <t>Mixed White/Black Caribbean</t>
  </si>
  <si>
    <t>White British</t>
  </si>
  <si>
    <t>White Irish</t>
  </si>
  <si>
    <t>White Other</t>
  </si>
  <si>
    <t>SUPP</t>
  </si>
  <si>
    <t>These tables summarise how students from different ethnic backgrounds were represented in A-level physics</t>
  </si>
  <si>
    <t>&lt;= 5</t>
  </si>
  <si>
    <t>&lt;10</t>
  </si>
  <si>
    <t>Data for graph: NOTE uses dummy values to represent suppressed data</t>
  </si>
  <si>
    <t>*dummy value used</t>
  </si>
  <si>
    <t>NOTE: uses dummy values to represent suppressed data</t>
  </si>
  <si>
    <t>Drayson</t>
  </si>
  <si>
    <t>*The years shown here relate to the year in which pupils took their GCSEs.</t>
  </si>
  <si>
    <t>Drayson schools</t>
  </si>
  <si>
    <t>NA</t>
  </si>
  <si>
    <t>White Irish Traveller</t>
  </si>
  <si>
    <t>White Gypsy Roma</t>
  </si>
  <si>
    <t>Relative difference (highest and lowest)</t>
  </si>
  <si>
    <t>No pupils achieving grade A / A* in physics</t>
  </si>
  <si>
    <t>% pupils achieving grade A / A* in physics</t>
  </si>
  <si>
    <t>Data not available</t>
  </si>
  <si>
    <t>*NOTE: Some data is unavailable due to low numbers. This is done in order to comply with the requirements for using NPD data for research. Any counts less than 10, or statistics based on them, cannot be published and have been replaced with &lt;10 or SUPP.</t>
  </si>
  <si>
    <t>No pupils who took GCSE physics</t>
  </si>
  <si>
    <t>No pupils entering physics</t>
  </si>
  <si>
    <t>% pupils entering physics</t>
  </si>
  <si>
    <t>No female pupils entering physics</t>
  </si>
  <si>
    <t>Total no pupils entering physics</t>
  </si>
  <si>
    <t>% of female pupils entering physics</t>
  </si>
  <si>
    <t>No FSM6 pupils entering physics</t>
  </si>
  <si>
    <t>% of FSM6 pupils entering physics</t>
  </si>
  <si>
    <t>No female pupils entering subject</t>
  </si>
  <si>
    <t>Total no pupils entering subject</t>
  </si>
  <si>
    <t>% of female pupils entering subject</t>
  </si>
  <si>
    <t>% of pupils entering study subject who are female</t>
  </si>
  <si>
    <t>No. entering A-Level physics</t>
  </si>
  <si>
    <t>% of pupils entering physics</t>
  </si>
  <si>
    <t>% of pupils entering physics who are female</t>
  </si>
  <si>
    <t>% of pupils entering physics who are FSM6</t>
  </si>
  <si>
    <t>No. 7/A grade or above</t>
  </si>
  <si>
    <t>No. 4/C grade or above</t>
  </si>
  <si>
    <t>% achieving 7/A or above</t>
  </si>
  <si>
    <t>% achieving 4/C or above</t>
  </si>
  <si>
    <t>No. schools from which this many pupils entered</t>
  </si>
  <si>
    <t>Cumulative no. schools from which this many pupils entered</t>
  </si>
  <si>
    <t>This graph summarises the numbers of schools from which a given number of KS4 pupils went on to complete an A-level in physics</t>
  </si>
  <si>
    <t>No. students progressing from a school to complete A-Level physics</t>
  </si>
  <si>
    <t>ALL SCHOOLS, 2019</t>
  </si>
  <si>
    <t>All schools, 2019</t>
  </si>
  <si>
    <t>*The years shown here relate to the year in which students completed their A-level. Eg 2019 would relate to students who completed KS4 in 2017 and went on to take A-levels in 2019.</t>
  </si>
  <si>
    <t>These graphs summarise how students from different IDACI quintiles were represented among those achieveing the top grades in A-level physics in 2019</t>
  </si>
  <si>
    <t>*NOTc: As data on Drayson is unavailablc for 2012 and 2013 duc to low numbcrs, Drayson is shown from 2014 onwards</t>
  </si>
  <si>
    <t>Percentage change from 2015, physics entry</t>
  </si>
  <si>
    <t>Percentage change from 2015, total pupils</t>
  </si>
  <si>
    <t>This tab provides data from 3 years before the IGB / Drayson project began up until the most recent year for which data is available (2019).</t>
  </si>
  <si>
    <t>IGB / Drayson schools</t>
  </si>
  <si>
    <t>IGB / Drayson</t>
  </si>
  <si>
    <t>All other schools (not incl SPN / IGB / Drayson)</t>
  </si>
  <si>
    <t>IGB / Drayson comparison group</t>
  </si>
  <si>
    <t>This tab provides a snapshot of the data for the year before the IGB / Drayson project began (2015) and the most recent year for which data is available (2019). It also provides fuller data on progression from all schools in 2019.</t>
  </si>
  <si>
    <t>IGB / Drayson SCHOOLS, 2019</t>
  </si>
  <si>
    <t>IGB / Drayson schools, 2019 (data on the lowest quintile is suppressed)</t>
  </si>
  <si>
    <t>Comparison schools</t>
  </si>
  <si>
    <t>Change relative to 2015, physics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</si>
</sst>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8"/>
      <color rgb="FF000000"/>
      <name val="Segoe UI"/>
      <family val="2"/>
    </font>
    <font>
      <sz val="8"/>
      <color rgb="FF000000"/>
      <name val="Segoe UI"/>
      <family val="2"/>
    </font>
    <font>
      <sz val="8"/>
      <color theme="1"/>
      <name val="Segoe UI"/>
      <family val="2"/>
    </font>
    <font>
      <sz val="11"/>
      <color theme="0"/>
      <name val="Calibri"/>
      <family val="2"/>
      <scheme val="minor"/>
    </font>
    <font>
      <sz val="8"/>
      <color theme="0"/>
      <name val="Segoe UI"/>
      <family val="2"/>
    </font>
    <font>
      <b/>
      <sz val="11"/>
      <color theme="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0" xfId="0" applyFill="1" applyBorder="1"/>
    <xf numFmtId="0" fontId="3" fillId="0" borderId="0" xfId="0" applyFont="1" applyFill="1" applyBorder="1" applyAlignment="1">
      <alignment horizontal="left" vertical="center" wrapText="1"/>
    </xf>
    <xf numFmtId="0" fontId="4" fillId="0" borderId="0" xfId="0" applyFont="1" applyFill="1" applyBorder="1" applyAlignment="1">
      <alignment vertical="center"/>
    </xf>
    <xf numFmtId="164" fontId="0" fillId="0" borderId="0" xfId="1" applyNumberFormat="1" applyFont="1" applyFill="1" applyBorder="1"/>
    <xf numFmtId="0" fontId="3" fillId="0" borderId="0" xfId="0" applyFont="1" applyFill="1" applyBorder="1" applyAlignment="1">
      <alignment vertical="center" wrapText="1"/>
    </xf>
    <xf numFmtId="0" fontId="5" fillId="0" borderId="0" xfId="0" applyFont="1" applyFill="1" applyBorder="1" applyAlignment="1">
      <alignment vertical="center"/>
    </xf>
    <xf numFmtId="164" fontId="5" fillId="0" borderId="0" xfId="1" applyNumberFormat="1" applyFont="1" applyFill="1" applyBorder="1" applyAlignment="1">
      <alignment vertical="center"/>
    </xf>
    <xf numFmtId="0" fontId="3" fillId="0" borderId="0" xfId="0" applyFont="1" applyFill="1" applyBorder="1" applyAlignment="1">
      <alignment horizontal="right" vertical="center"/>
    </xf>
    <xf numFmtId="0" fontId="0" fillId="0" borderId="0" xfId="0"/>
    <xf numFmtId="0" fontId="2" fillId="0" borderId="0" xfId="0" applyFont="1"/>
    <xf numFmtId="165" fontId="0" fillId="0" borderId="0" xfId="0" applyNumberFormat="1"/>
    <xf numFmtId="0" fontId="0" fillId="0" borderId="0" xfId="0" applyFill="1" applyBorder="1" applyAlignment="1">
      <alignment horizontal="right"/>
    </xf>
    <xf numFmtId="0" fontId="2" fillId="0" borderId="0" xfId="0" applyFont="1" applyFill="1" applyBorder="1"/>
    <xf numFmtId="164" fontId="3" fillId="0" borderId="0" xfId="1" applyNumberFormat="1" applyFont="1" applyFill="1" applyBorder="1" applyAlignment="1">
      <alignment horizontal="left" vertical="center" wrapText="1"/>
    </xf>
    <xf numFmtId="0" fontId="7" fillId="0" borderId="0" xfId="0" applyFont="1" applyFill="1" applyBorder="1" applyAlignment="1">
      <alignment vertical="center"/>
    </xf>
    <xf numFmtId="164" fontId="0" fillId="0" borderId="0" xfId="0" applyNumberFormat="1"/>
    <xf numFmtId="164" fontId="0" fillId="0" borderId="0" xfId="0" applyNumberFormat="1" applyFill="1" applyBorder="1"/>
    <xf numFmtId="0" fontId="0" fillId="0" borderId="0" xfId="0" applyFill="1" applyBorder="1" applyAlignment="1">
      <alignment horizontal="left"/>
    </xf>
    <xf numFmtId="0" fontId="0" fillId="0" borderId="0" xfId="0" applyFill="1" applyBorder="1" applyAlignment="1"/>
    <xf numFmtId="0" fontId="6" fillId="0" borderId="0" xfId="0" applyFont="1" applyFill="1" applyBorder="1"/>
    <xf numFmtId="0" fontId="0" fillId="0" borderId="0" xfId="0" applyFont="1" applyFill="1" applyBorder="1"/>
    <xf numFmtId="165" fontId="0" fillId="0" borderId="0" xfId="1" applyNumberFormat="1" applyFont="1" applyFill="1" applyBorder="1"/>
    <xf numFmtId="165" fontId="0" fillId="0" borderId="0" xfId="0" applyNumberFormat="1" applyFill="1" applyBorder="1"/>
    <xf numFmtId="2" fontId="0" fillId="0" borderId="0" xfId="1" applyNumberFormat="1" applyFont="1" applyFill="1" applyBorder="1"/>
    <xf numFmtId="2" fontId="0" fillId="0" borderId="0" xfId="0" applyNumberFormat="1" applyFill="1" applyBorder="1"/>
    <xf numFmtId="0" fontId="0" fillId="0" borderId="0" xfId="0"/>
    <xf numFmtId="9" fontId="5" fillId="0" borderId="0" xfId="1" applyFont="1" applyFill="1" applyBorder="1" applyAlignment="1">
      <alignment vertical="center"/>
    </xf>
    <xf numFmtId="165" fontId="3" fillId="0" borderId="0" xfId="0" applyNumberFormat="1" applyFont="1" applyFill="1" applyBorder="1" applyAlignment="1">
      <alignment horizontal="left" vertical="center" wrapText="1"/>
    </xf>
    <xf numFmtId="165" fontId="5" fillId="0" borderId="0" xfId="0" applyNumberFormat="1" applyFont="1" applyFill="1" applyBorder="1" applyAlignment="1">
      <alignment vertical="center"/>
    </xf>
    <xf numFmtId="165" fontId="4" fillId="0" borderId="0" xfId="0" applyNumberFormat="1" applyFont="1" applyFill="1" applyBorder="1" applyAlignment="1">
      <alignment vertical="center"/>
    </xf>
    <xf numFmtId="164" fontId="3" fillId="0" borderId="0" xfId="0" applyNumberFormat="1" applyFont="1" applyFill="1" applyBorder="1" applyAlignment="1">
      <alignment horizontal="left" vertical="center" wrapText="1"/>
    </xf>
    <xf numFmtId="9" fontId="0" fillId="0" borderId="0" xfId="0" applyNumberFormat="1" applyFill="1" applyBorder="1"/>
    <xf numFmtId="9" fontId="3" fillId="0" borderId="0" xfId="0" applyNumberFormat="1" applyFont="1" applyFill="1" applyBorder="1" applyAlignment="1">
      <alignment horizontal="left" vertical="center" wrapText="1"/>
    </xf>
    <xf numFmtId="9" fontId="0" fillId="0" borderId="0" xfId="1" applyNumberFormat="1" applyFont="1" applyFill="1" applyBorder="1"/>
    <xf numFmtId="9" fontId="3" fillId="0" borderId="0" xfId="1" applyNumberFormat="1" applyFont="1" applyFill="1" applyBorder="1" applyAlignment="1">
      <alignment horizontal="left" vertical="center" wrapText="1"/>
    </xf>
    <xf numFmtId="0" fontId="8" fillId="0" borderId="0" xfId="0" applyFont="1" applyFill="1" applyBorder="1"/>
    <xf numFmtId="165" fontId="6" fillId="0" borderId="0" xfId="0" applyNumberFormat="1" applyFont="1" applyFill="1" applyBorder="1"/>
    <xf numFmtId="9" fontId="0" fillId="0" borderId="0" xfId="1" applyFont="1" applyFill="1" applyBorder="1"/>
    <xf numFmtId="164" fontId="5" fillId="0" borderId="0" xfId="0" applyNumberFormat="1" applyFont="1" applyFill="1" applyBorder="1" applyAlignment="1">
      <alignment vertical="center"/>
    </xf>
    <xf numFmtId="164" fontId="4" fillId="0" borderId="0" xfId="1" applyNumberFormat="1" applyFont="1" applyFill="1" applyBorder="1" applyAlignment="1">
      <alignment vertical="center"/>
    </xf>
    <xf numFmtId="164" fontId="4" fillId="0" borderId="0" xfId="1" applyNumberFormat="1" applyFont="1" applyFill="1" applyBorder="1" applyAlignment="1">
      <alignment horizontal="left" vertical="center" wrapText="1"/>
    </xf>
    <xf numFmtId="0" fontId="2" fillId="0" borderId="0" xfId="0" applyFont="1" applyAlignment="1">
      <alignment wrapText="1"/>
    </xf>
    <xf numFmtId="0" fontId="0" fillId="0" borderId="0" xfId="0" applyFill="1" applyBorder="1" applyAlignment="1">
      <alignment wrapText="1"/>
    </xf>
  </cellXfs>
  <cellStyles count="2">
    <cellStyle name="Normal" xfId="0" builtinId="0"/>
    <cellStyle name="Percent" xfId="1" builtinId="5"/>
  </cellStyles>
  <dxfs count="0"/>
  <tableStyles count="0" defaultTableStyle="TableStyleMedium2" defaultPivotStyle="PivotStyleLight16"/>
  <colors>
    <mruColors>
      <color rgb="FF216D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achieving</a:t>
            </a:r>
            <a:r>
              <a:rPr lang="en-GB" baseline="0"/>
              <a:t> 7/A grade or above in GCSE physics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'GCSE Physics grade, 2011-19'!$B$5</c:f>
              <c:strCache>
                <c:ptCount val="1"/>
                <c:pt idx="0">
                  <c:v>IGB / Drayson schools</c:v>
                </c:pt>
              </c:strCache>
            </c:strRef>
          </c:tx>
          <c:spPr>
            <a:ln w="28575" cap="rnd">
              <a:solidFill>
                <a:schemeClr val="accent1"/>
              </a:solidFill>
              <a:round/>
            </a:ln>
            <a:effectLst/>
          </c:spPr>
          <c:marker>
            <c:symbol val="none"/>
          </c:marker>
          <c:cat>
            <c:numRef>
              <c:f>'GCSE Physics grade, 2011-19'!$A$32:$A$40</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2011-19'!$G$5:$G$13</c:f>
              <c:numCache>
                <c:formatCode>0.0%</c:formatCode>
                <c:ptCount val="9"/>
                <c:pt idx="0">
                  <c:v>0.47677595628415298</c:v>
                </c:pt>
                <c:pt idx="1">
                  <c:v>0.49469496021220161</c:v>
                </c:pt>
                <c:pt idx="2">
                  <c:v>0.42917933130699087</c:v>
                </c:pt>
                <c:pt idx="3">
                  <c:v>0.42669993761696817</c:v>
                </c:pt>
                <c:pt idx="4">
                  <c:v>0.44796650717703351</c:v>
                </c:pt>
                <c:pt idx="5">
                  <c:v>0.4615873015873016</c:v>
                </c:pt>
                <c:pt idx="6">
                  <c:v>0.45421903052064633</c:v>
                </c:pt>
                <c:pt idx="7">
                  <c:v>0.46575342465753422</c:v>
                </c:pt>
                <c:pt idx="8">
                  <c:v>0.39823982398239827</c:v>
                </c:pt>
              </c:numCache>
            </c:numRef>
          </c:val>
          <c:smooth val="0"/>
          <c:extLst>
            <c:ext xmlns:c16="http://schemas.microsoft.com/office/drawing/2014/chart" uri="{C3380CC4-5D6E-409C-BE32-E72D297353CC}">
              <c16:uniqueId val="{00000001-CC02-4A4C-ACC2-4E9421792BCD}"/>
            </c:ext>
          </c:extLst>
        </c:ser>
        <c:ser>
          <c:idx val="1"/>
          <c:order val="1"/>
          <c:tx>
            <c:strRef>
              <c:f>'GCSE Physics grade, 2011-19'!$B$32</c:f>
              <c:strCache>
                <c:ptCount val="1"/>
                <c:pt idx="0">
                  <c:v>Drayson schools</c:v>
                </c:pt>
              </c:strCache>
            </c:strRef>
          </c:tx>
          <c:spPr>
            <a:ln w="28575" cap="rnd">
              <a:solidFill>
                <a:schemeClr val="accent2"/>
              </a:solidFill>
              <a:round/>
            </a:ln>
            <a:effectLst/>
          </c:spPr>
          <c:marker>
            <c:symbol val="none"/>
          </c:marker>
          <c:cat>
            <c:numRef>
              <c:f>'GCSE Physics grade, 2011-19'!$A$32:$A$40</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2011-19'!$G$32:$G$40</c:f>
              <c:numCache>
                <c:formatCode>0.0%</c:formatCode>
                <c:ptCount val="9"/>
                <c:pt idx="0">
                  <c:v>0.36341463414634145</c:v>
                </c:pt>
                <c:pt idx="1">
                  <c:v>0.40157480314960631</c:v>
                </c:pt>
                <c:pt idx="2">
                  <c:v>0.36296296296296299</c:v>
                </c:pt>
                <c:pt idx="3">
                  <c:v>0.34565217391304348</c:v>
                </c:pt>
                <c:pt idx="4">
                  <c:v>0.40939597315436244</c:v>
                </c:pt>
                <c:pt idx="5">
                  <c:v>0.43041237113402064</c:v>
                </c:pt>
                <c:pt idx="6">
                  <c:v>0.43805309734513276</c:v>
                </c:pt>
                <c:pt idx="7">
                  <c:v>0.53543307086614178</c:v>
                </c:pt>
                <c:pt idx="8">
                  <c:v>0.49</c:v>
                </c:pt>
              </c:numCache>
            </c:numRef>
          </c:val>
          <c:smooth val="0"/>
          <c:extLst>
            <c:ext xmlns:c16="http://schemas.microsoft.com/office/drawing/2014/chart" uri="{C3380CC4-5D6E-409C-BE32-E72D297353CC}">
              <c16:uniqueId val="{00000002-CC02-4A4C-ACC2-4E9421792BCD}"/>
            </c:ext>
          </c:extLst>
        </c:ser>
        <c:ser>
          <c:idx val="2"/>
          <c:order val="2"/>
          <c:tx>
            <c:strRef>
              <c:f>'GCSE Physics grade, 2011-19'!$B$27</c:f>
              <c:strCache>
                <c:ptCount val="1"/>
                <c:pt idx="0">
                  <c:v>All other schools</c:v>
                </c:pt>
              </c:strCache>
            </c:strRef>
          </c:tx>
          <c:spPr>
            <a:ln w="28575" cap="rnd">
              <a:solidFill>
                <a:schemeClr val="accent3"/>
              </a:solidFill>
              <a:round/>
            </a:ln>
            <a:effectLst/>
          </c:spPr>
          <c:marker>
            <c:symbol val="none"/>
          </c:marker>
          <c:cat>
            <c:numRef>
              <c:f>'GCSE Physics grade, 2011-19'!$A$32:$A$40</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2011-19'!$G$23:$G$31</c:f>
              <c:numCache>
                <c:formatCode>0.0%</c:formatCode>
                <c:ptCount val="9"/>
                <c:pt idx="0">
                  <c:v>0.4757271091283311</c:v>
                </c:pt>
                <c:pt idx="1">
                  <c:v>0.45867581630344617</c:v>
                </c:pt>
                <c:pt idx="2">
                  <c:v>0.42363400694196757</c:v>
                </c:pt>
                <c:pt idx="3">
                  <c:v>0.43504626278828662</c:v>
                </c:pt>
                <c:pt idx="4">
                  <c:v>0.44755612131498657</c:v>
                </c:pt>
                <c:pt idx="5">
                  <c:v>0.43938510718315155</c:v>
                </c:pt>
                <c:pt idx="6">
                  <c:v>0.4384525205158265</c:v>
                </c:pt>
                <c:pt idx="7">
                  <c:v>0.43065477947688491</c:v>
                </c:pt>
                <c:pt idx="8">
                  <c:v>0.4460253919335388</c:v>
                </c:pt>
              </c:numCache>
            </c:numRef>
          </c:val>
          <c:smooth val="0"/>
          <c:extLst>
            <c:ext xmlns:c16="http://schemas.microsoft.com/office/drawing/2014/chart" uri="{C3380CC4-5D6E-409C-BE32-E72D297353CC}">
              <c16:uniqueId val="{00000003-CC02-4A4C-ACC2-4E9421792BCD}"/>
            </c:ext>
          </c:extLst>
        </c:ser>
        <c:ser>
          <c:idx val="3"/>
          <c:order val="3"/>
          <c:tx>
            <c:strRef>
              <c:f>'GCSE Physics grade, 2011-19'!$B$19</c:f>
              <c:strCache>
                <c:ptCount val="1"/>
                <c:pt idx="0">
                  <c:v>Comparison schools</c:v>
                </c:pt>
              </c:strCache>
            </c:strRef>
          </c:tx>
          <c:spPr>
            <a:ln w="28575" cap="rnd">
              <a:solidFill>
                <a:schemeClr val="accent4"/>
              </a:solidFill>
              <a:round/>
            </a:ln>
            <a:effectLst/>
          </c:spPr>
          <c:marker>
            <c:symbol val="none"/>
          </c:marker>
          <c:cat>
            <c:numRef>
              <c:f>'GCSE Physics grade, 2011-19'!$A$32:$A$40</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2011-19'!$G$14:$G$22</c:f>
              <c:numCache>
                <c:formatCode>0.0%</c:formatCode>
                <c:ptCount val="9"/>
                <c:pt idx="0">
                  <c:v>0.49615384615384617</c:v>
                </c:pt>
                <c:pt idx="1">
                  <c:v>0.476123595505618</c:v>
                </c:pt>
                <c:pt idx="2">
                  <c:v>0.41913152926368785</c:v>
                </c:pt>
                <c:pt idx="3">
                  <c:v>0.44552967693463563</c:v>
                </c:pt>
                <c:pt idx="4">
                  <c:v>0.44942084942084942</c:v>
                </c:pt>
                <c:pt idx="5">
                  <c:v>0.44</c:v>
                </c:pt>
                <c:pt idx="6">
                  <c:v>0.43676470588235294</c:v>
                </c:pt>
                <c:pt idx="7">
                  <c:v>0.43789035392088826</c:v>
                </c:pt>
                <c:pt idx="8">
                  <c:v>0.44514767932489452</c:v>
                </c:pt>
              </c:numCache>
            </c:numRef>
          </c:val>
          <c:smooth val="0"/>
          <c:extLst>
            <c:ext xmlns:c16="http://schemas.microsoft.com/office/drawing/2014/chart" uri="{C3380CC4-5D6E-409C-BE32-E72D297353CC}">
              <c16:uniqueId val="{00000004-CC02-4A4C-ACC2-4E9421792BCD}"/>
            </c:ext>
          </c:extLst>
        </c:ser>
        <c:dLbls>
          <c:showLegendKey val="0"/>
          <c:showVal val="0"/>
          <c:showCatName val="0"/>
          <c:showSerName val="0"/>
          <c:showPercent val="0"/>
          <c:showBubbleSize val="0"/>
        </c:dLbls>
        <c:smooth val="0"/>
        <c:axId val="1892737615"/>
        <c:axId val="1892739279"/>
      </c:lineChart>
      <c:catAx>
        <c:axId val="18927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9279"/>
        <c:crosses val="autoZero"/>
        <c:auto val="1"/>
        <c:lblAlgn val="ctr"/>
        <c:lblOffset val="100"/>
        <c:noMultiLvlLbl val="0"/>
      </c:catAx>
      <c:valAx>
        <c:axId val="18927392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7615"/>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disadvantaged</a:t>
            </a:r>
            <a:r>
              <a:rPr lang="en-GB" baseline="0"/>
              <a:t> entries compared to 2015</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IGB / Drayson schools</c:v>
                </c:pt>
              </c:strCache>
            </c:strRef>
          </c:tx>
          <c:spPr>
            <a:ln w="28575" cap="rnd">
              <a:solidFill>
                <a:schemeClr val="accent3"/>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'FSM6 entry, 2013-19'!$J$8:$J$12</c:f>
              <c:numCache>
                <c:formatCode>0.0%</c:formatCode>
                <c:ptCount val="5"/>
                <c:pt idx="0">
                  <c:v>1</c:v>
                </c:pt>
                <c:pt idx="1">
                  <c:v>0.96739130434782605</c:v>
                </c:pt>
                <c:pt idx="2">
                  <c:v>1.1268115942028984</c:v>
                </c:pt>
                <c:pt idx="3">
                  <c:v>1.1920289855072463</c:v>
                </c:pt>
                <c:pt idx="4">
                  <c:v>1.1847826086956521</c:v>
                </c:pt>
              </c:numCache>
            </c:numRef>
          </c:val>
          <c:smooth val="0"/>
          <c:extLst>
            <c:ext xmlns:c16="http://schemas.microsoft.com/office/drawing/2014/chart" uri="{C3380CC4-5D6E-409C-BE32-E72D297353CC}">
              <c16:uniqueId val="{00000002-B37A-4B93-A413-C011FE065F31}"/>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'FSM6 entry, 2013-19'!$J$15:$J$19</c:f>
              <c:numCache>
                <c:formatCode>0.0%</c:formatCode>
                <c:ptCount val="5"/>
                <c:pt idx="0">
                  <c:v>1</c:v>
                </c:pt>
                <c:pt idx="1">
                  <c:v>0.98031496062992129</c:v>
                </c:pt>
                <c:pt idx="2">
                  <c:v>1.0236220472440944</c:v>
                </c:pt>
                <c:pt idx="3">
                  <c:v>1.094488188976378</c:v>
                </c:pt>
                <c:pt idx="4">
                  <c:v>1.1299212598425197</c:v>
                </c:pt>
              </c:numCache>
            </c:numRef>
          </c:val>
          <c:smooth val="0"/>
          <c:extLst>
            <c:ext xmlns:c16="http://schemas.microsoft.com/office/drawing/2014/chart" uri="{C3380CC4-5D6E-409C-BE32-E72D297353CC}">
              <c16:uniqueId val="{00000003-B37A-4B93-A413-C011FE065F31}"/>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'FSM6 entry, 2013-19'!$J$22:$J$26</c:f>
              <c:numCache>
                <c:formatCode>0.0%</c:formatCode>
                <c:ptCount val="5"/>
                <c:pt idx="0">
                  <c:v>1</c:v>
                </c:pt>
                <c:pt idx="1">
                  <c:v>0.97134581566152889</c:v>
                </c:pt>
                <c:pt idx="2">
                  <c:v>1.0343953656770457</c:v>
                </c:pt>
                <c:pt idx="3">
                  <c:v>1.1157029067963173</c:v>
                </c:pt>
                <c:pt idx="4">
                  <c:v>1.1332367849384504</c:v>
                </c:pt>
              </c:numCache>
            </c:numRef>
          </c:val>
          <c:smooth val="0"/>
          <c:extLst>
            <c:ext xmlns:c16="http://schemas.microsoft.com/office/drawing/2014/chart" uri="{C3380CC4-5D6E-409C-BE32-E72D297353CC}">
              <c16:uniqueId val="{00000004-B37A-4B93-A413-C011FE065F31}"/>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'FSM6 entry, 2013-19'!$J$29:$J$33</c:f>
              <c:numCache>
                <c:formatCode>0.0%</c:formatCode>
                <c:ptCount val="5"/>
                <c:pt idx="0">
                  <c:v>1</c:v>
                </c:pt>
                <c:pt idx="1">
                  <c:v>1.3617021276595744</c:v>
                </c:pt>
                <c:pt idx="2">
                  <c:v>1.6382978723404256</c:v>
                </c:pt>
                <c:pt idx="3">
                  <c:v>1.8297872340425532</c:v>
                </c:pt>
                <c:pt idx="4">
                  <c:v>1.9787234042553192</c:v>
                </c:pt>
              </c:numCache>
            </c:numRef>
          </c:val>
          <c:smooth val="0"/>
          <c:extLst>
            <c:ext xmlns:c16="http://schemas.microsoft.com/office/drawing/2014/chart" uri="{C3380CC4-5D6E-409C-BE32-E72D297353CC}">
              <c16:uniqueId val="{00000009-B37A-4B93-A413-C011FE065F31}"/>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Biology: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2013-19'!$A$5:$A$11</c:f>
              <c:numCache>
                <c:formatCode>General</c:formatCode>
                <c:ptCount val="7"/>
                <c:pt idx="0">
                  <c:v>2013</c:v>
                </c:pt>
                <c:pt idx="1">
                  <c:v>2014</c:v>
                </c:pt>
                <c:pt idx="2">
                  <c:v>2015</c:v>
                </c:pt>
                <c:pt idx="3">
                  <c:v>2016</c:v>
                </c:pt>
                <c:pt idx="4">
                  <c:v>2017</c:v>
                </c:pt>
                <c:pt idx="5">
                  <c:v>2018</c:v>
                </c:pt>
                <c:pt idx="6">
                  <c:v>2019</c:v>
                </c:pt>
              </c:numCache>
            </c:numRef>
          </c:cat>
          <c:val>
            <c:numRef>
              <c:f>'Entry to CD subjects, 2013-19'!$G$7:$G$13</c:f>
              <c:numCache>
                <c:formatCode>0%</c:formatCode>
                <c:ptCount val="7"/>
                <c:pt idx="0">
                  <c:v>9.784871616932686E-2</c:v>
                </c:pt>
                <c:pt idx="1">
                  <c:v>0.10624123422159888</c:v>
                </c:pt>
                <c:pt idx="2">
                  <c:v>9.8596491228070182E-2</c:v>
                </c:pt>
                <c:pt idx="3">
                  <c:v>9.6797153024911028E-2</c:v>
                </c:pt>
                <c:pt idx="5">
                  <c:v>0.1114402073306183</c:v>
                </c:pt>
                <c:pt idx="6">
                  <c:v>0.12840168646991185</c:v>
                </c:pt>
              </c:numCache>
            </c:numRef>
          </c:val>
          <c:smooth val="0"/>
          <c:extLst>
            <c:ext xmlns:c16="http://schemas.microsoft.com/office/drawing/2014/chart" uri="{C3380CC4-5D6E-409C-BE32-E72D297353CC}">
              <c16:uniqueId val="{00000000-B140-4C8E-A7C9-3766C23367B0}"/>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val>
            <c:numRef>
              <c:f>'Entry to CD subjects, 2013-19'!$G$28:$G$34</c:f>
              <c:numCache>
                <c:formatCode>0%</c:formatCode>
                <c:ptCount val="7"/>
                <c:pt idx="0">
                  <c:v>0.1119945246703308</c:v>
                </c:pt>
                <c:pt idx="1">
                  <c:v>0.11268500647278068</c:v>
                </c:pt>
                <c:pt idx="2">
                  <c:v>0.10716564205816728</c:v>
                </c:pt>
                <c:pt idx="3">
                  <c:v>0.10693495460514202</c:v>
                </c:pt>
                <c:pt idx="4">
                  <c:v>0.10990351996317337</c:v>
                </c:pt>
                <c:pt idx="5">
                  <c:v>0.12390554772052008</c:v>
                </c:pt>
                <c:pt idx="6">
                  <c:v>0.13093194255991833</c:v>
                </c:pt>
              </c:numCache>
            </c:numRef>
          </c:val>
          <c:smooth val="0"/>
          <c:extLst>
            <c:ext xmlns:c16="http://schemas.microsoft.com/office/drawing/2014/chart" uri="{C3380CC4-5D6E-409C-BE32-E72D297353CC}">
              <c16:uniqueId val="{00000001-B140-4C8E-A7C9-3766C23367B0}"/>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val>
            <c:numRef>
              <c:f>'Entry to CD subjects, 2013-19'!$G$21:$G$27</c:f>
              <c:numCache>
                <c:formatCode>0%</c:formatCode>
                <c:ptCount val="7"/>
                <c:pt idx="0">
                  <c:v>9.8997226370812888E-2</c:v>
                </c:pt>
                <c:pt idx="1">
                  <c:v>9.9414929641056513E-2</c:v>
                </c:pt>
                <c:pt idx="2">
                  <c:v>9.6850940852174147E-2</c:v>
                </c:pt>
                <c:pt idx="3">
                  <c:v>9.7296075282237743E-2</c:v>
                </c:pt>
                <c:pt idx="4">
                  <c:v>0.10170621167688616</c:v>
                </c:pt>
                <c:pt idx="5">
                  <c:v>0.1145638064261682</c:v>
                </c:pt>
                <c:pt idx="6">
                  <c:v>0.12331777393064243</c:v>
                </c:pt>
              </c:numCache>
            </c:numRef>
          </c:val>
          <c:smooth val="0"/>
          <c:extLst>
            <c:ext xmlns:c16="http://schemas.microsoft.com/office/drawing/2014/chart" uri="{C3380CC4-5D6E-409C-BE32-E72D297353CC}">
              <c16:uniqueId val="{00000002-B140-4C8E-A7C9-3766C23367B0}"/>
            </c:ext>
          </c:extLst>
        </c:ser>
        <c:ser>
          <c:idx val="3"/>
          <c:order val="3"/>
          <c:tx>
            <c:strRef>
              <c:f>'Entry, 2013-19'!$B$26</c:f>
              <c:strCache>
                <c:ptCount val="1"/>
                <c:pt idx="0">
                  <c:v>Drayson</c:v>
                </c:pt>
              </c:strCache>
            </c:strRef>
          </c:tx>
          <c:spPr>
            <a:ln w="28575" cap="rnd">
              <a:solidFill>
                <a:schemeClr val="accent4"/>
              </a:solidFill>
              <a:round/>
            </a:ln>
            <a:effectLst/>
          </c:spPr>
          <c:marker>
            <c:symbol val="none"/>
          </c:marker>
          <c:val>
            <c:numRef>
              <c:f>'Entry to CD subjects, 2013-19'!$G$14:$G$20</c:f>
              <c:numCache>
                <c:formatCode>0%</c:formatCode>
                <c:ptCount val="7"/>
                <c:pt idx="0">
                  <c:v>0.10948905109489052</c:v>
                </c:pt>
                <c:pt idx="1">
                  <c:v>0.11060606060606061</c:v>
                </c:pt>
                <c:pt idx="2">
                  <c:v>9.9406528189910984E-2</c:v>
                </c:pt>
                <c:pt idx="3">
                  <c:v>0.11292719167904904</c:v>
                </c:pt>
                <c:pt idx="4">
                  <c:v>0.13082706766917293</c:v>
                </c:pt>
                <c:pt idx="5">
                  <c:v>0.11254019292604502</c:v>
                </c:pt>
                <c:pt idx="6">
                  <c:v>0.14906832298136646</c:v>
                </c:pt>
              </c:numCache>
            </c:numRef>
          </c:val>
          <c:smooth val="0"/>
          <c:extLst>
            <c:ext xmlns:c16="http://schemas.microsoft.com/office/drawing/2014/chart" uri="{C3380CC4-5D6E-409C-BE32-E72D297353CC}">
              <c16:uniqueId val="{00000009-B140-4C8E-A7C9-3766C23367B0}"/>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Chemistry: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2013-19'!$G$35:$G$41</c:f>
              <c:numCache>
                <c:formatCode>0%</c:formatCode>
                <c:ptCount val="7"/>
                <c:pt idx="0">
                  <c:v>6.5926439972241499E-2</c:v>
                </c:pt>
                <c:pt idx="1">
                  <c:v>6.4165497896213189E-2</c:v>
                </c:pt>
                <c:pt idx="2">
                  <c:v>5.4385964912280704E-2</c:v>
                </c:pt>
                <c:pt idx="3">
                  <c:v>6.5480427046263348E-2</c:v>
                </c:pt>
                <c:pt idx="4">
                  <c:v>6.1500177746178455E-2</c:v>
                </c:pt>
                <c:pt idx="5">
                  <c:v>7.8489448352462049E-2</c:v>
                </c:pt>
                <c:pt idx="6">
                  <c:v>7.7041011881947105E-2</c:v>
                </c:pt>
              </c:numCache>
            </c:numRef>
          </c:val>
          <c:smooth val="0"/>
          <c:extLst>
            <c:ext xmlns:c16="http://schemas.microsoft.com/office/drawing/2014/chart" uri="{C3380CC4-5D6E-409C-BE32-E72D297353CC}">
              <c16:uniqueId val="{00000000-0102-4474-840C-94DEA222B0BA}"/>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2013-19'!$G$56:$G$62</c:f>
              <c:numCache>
                <c:formatCode>0%</c:formatCode>
                <c:ptCount val="7"/>
                <c:pt idx="0">
                  <c:v>6.87540877275679E-2</c:v>
                </c:pt>
                <c:pt idx="1">
                  <c:v>6.8390954386854705E-2</c:v>
                </c:pt>
                <c:pt idx="2">
                  <c:v>6.4349340451327272E-2</c:v>
                </c:pt>
                <c:pt idx="3">
                  <c:v>6.4649627844307764E-2</c:v>
                </c:pt>
                <c:pt idx="4">
                  <c:v>7.0598899156294012E-2</c:v>
                </c:pt>
                <c:pt idx="5">
                  <c:v>7.8734321225965589E-2</c:v>
                </c:pt>
                <c:pt idx="6">
                  <c:v>8.679141932689613E-2</c:v>
                </c:pt>
              </c:numCache>
            </c:numRef>
          </c:val>
          <c:smooth val="0"/>
          <c:extLst>
            <c:ext xmlns:c16="http://schemas.microsoft.com/office/drawing/2014/chart" uri="{C3380CC4-5D6E-409C-BE32-E72D297353CC}">
              <c16:uniqueId val="{00000001-0102-4474-840C-94DEA222B0BA}"/>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2013-19'!$G$49:$G$55</c:f>
              <c:numCache>
                <c:formatCode>0%</c:formatCode>
                <c:ptCount val="7"/>
                <c:pt idx="0">
                  <c:v>6.5486405506442427E-2</c:v>
                </c:pt>
                <c:pt idx="1">
                  <c:v>6.6902137105877044E-2</c:v>
                </c:pt>
                <c:pt idx="2">
                  <c:v>6.4131650276342253E-2</c:v>
                </c:pt>
                <c:pt idx="3">
                  <c:v>6.3997437841758473E-2</c:v>
                </c:pt>
                <c:pt idx="4">
                  <c:v>6.926248238564954E-2</c:v>
                </c:pt>
                <c:pt idx="5">
                  <c:v>7.9754989555894218E-2</c:v>
                </c:pt>
                <c:pt idx="6">
                  <c:v>8.8128060002083411E-2</c:v>
                </c:pt>
              </c:numCache>
            </c:numRef>
          </c:val>
          <c:smooth val="0"/>
          <c:extLst>
            <c:ext xmlns:c16="http://schemas.microsoft.com/office/drawing/2014/chart" uri="{C3380CC4-5D6E-409C-BE32-E72D297353CC}">
              <c16:uniqueId val="{00000002-0102-4474-840C-94DEA222B0BA}"/>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2013-19'!$G$42:$G$48</c:f>
              <c:numCache>
                <c:formatCode>0%</c:formatCode>
                <c:ptCount val="7"/>
                <c:pt idx="0">
                  <c:v>7.8832116788321166E-2</c:v>
                </c:pt>
                <c:pt idx="1">
                  <c:v>6.9696969696969702E-2</c:v>
                </c:pt>
                <c:pt idx="2">
                  <c:v>5.192878338278932E-2</c:v>
                </c:pt>
                <c:pt idx="3">
                  <c:v>8.469539375928678E-2</c:v>
                </c:pt>
                <c:pt idx="4">
                  <c:v>8.4210526315789472E-2</c:v>
                </c:pt>
                <c:pt idx="5">
                  <c:v>8.5209003215434079E-2</c:v>
                </c:pt>
                <c:pt idx="6">
                  <c:v>9.7826086956521743E-2</c:v>
                </c:pt>
              </c:numCache>
            </c:numRef>
          </c:val>
          <c:smooth val="0"/>
          <c:extLst>
            <c:ext xmlns:c16="http://schemas.microsoft.com/office/drawing/2014/chart" uri="{C3380CC4-5D6E-409C-BE32-E72D297353CC}">
              <c16:uniqueId val="{00000003-0102-4474-840C-94DEA222B0BA}"/>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Psychology: % of pupils entering</a:t>
            </a:r>
            <a:r>
              <a:rPr lang="en-GB" baseline="0"/>
              <a:t> A-level</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to CD subjects, 2013-19'!$A$98:$A$104</c:f>
              <c:numCache>
                <c:formatCode>General</c:formatCode>
                <c:ptCount val="7"/>
                <c:pt idx="0">
                  <c:v>2013</c:v>
                </c:pt>
                <c:pt idx="1">
                  <c:v>2014</c:v>
                </c:pt>
                <c:pt idx="2">
                  <c:v>2015</c:v>
                </c:pt>
                <c:pt idx="3">
                  <c:v>2016</c:v>
                </c:pt>
                <c:pt idx="4">
                  <c:v>2017</c:v>
                </c:pt>
                <c:pt idx="5">
                  <c:v>2018</c:v>
                </c:pt>
                <c:pt idx="6">
                  <c:v>2019</c:v>
                </c:pt>
              </c:numCache>
            </c:numRef>
          </c:cat>
          <c:val>
            <c:numRef>
              <c:f>'Entry to CD subjects, 2013-19'!$G$91:$G$97</c:f>
              <c:numCache>
                <c:formatCode>0%</c:formatCode>
                <c:ptCount val="7"/>
                <c:pt idx="0">
                  <c:v>0.13740458015267176</c:v>
                </c:pt>
                <c:pt idx="1">
                  <c:v>0.1458625525946704</c:v>
                </c:pt>
                <c:pt idx="2">
                  <c:v>0.14000000000000001</c:v>
                </c:pt>
                <c:pt idx="3">
                  <c:v>0.15765124555160143</c:v>
                </c:pt>
                <c:pt idx="4">
                  <c:v>0.14290792747955919</c:v>
                </c:pt>
                <c:pt idx="5">
                  <c:v>0.15512773047019623</c:v>
                </c:pt>
                <c:pt idx="6">
                  <c:v>0.17401303181295516</c:v>
                </c:pt>
              </c:numCache>
            </c:numRef>
          </c:val>
          <c:smooth val="0"/>
          <c:extLst>
            <c:ext xmlns:c16="http://schemas.microsoft.com/office/drawing/2014/chart" uri="{C3380CC4-5D6E-409C-BE32-E72D297353CC}">
              <c16:uniqueId val="{00000000-5CD0-4B4C-97DE-35452FE90852}"/>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to CD subjects, 2013-19'!$A$98:$A$104</c:f>
              <c:numCache>
                <c:formatCode>General</c:formatCode>
                <c:ptCount val="7"/>
                <c:pt idx="0">
                  <c:v>2013</c:v>
                </c:pt>
                <c:pt idx="1">
                  <c:v>2014</c:v>
                </c:pt>
                <c:pt idx="2">
                  <c:v>2015</c:v>
                </c:pt>
                <c:pt idx="3">
                  <c:v>2016</c:v>
                </c:pt>
                <c:pt idx="4">
                  <c:v>2017</c:v>
                </c:pt>
                <c:pt idx="5">
                  <c:v>2018</c:v>
                </c:pt>
                <c:pt idx="6">
                  <c:v>2019</c:v>
                </c:pt>
              </c:numCache>
            </c:numRef>
          </c:cat>
          <c:val>
            <c:numRef>
              <c:f>'Entry to CD subjects, 2013-19'!$G$112:$G$118</c:f>
              <c:numCache>
                <c:formatCode>0%</c:formatCode>
                <c:ptCount val="7"/>
                <c:pt idx="0">
                  <c:v>0.14817326469434053</c:v>
                </c:pt>
                <c:pt idx="1">
                  <c:v>0.14693000787378158</c:v>
                </c:pt>
                <c:pt idx="2">
                  <c:v>0.1454018142850908</c:v>
                </c:pt>
                <c:pt idx="3">
                  <c:v>0.15484510934202469</c:v>
                </c:pt>
                <c:pt idx="4">
                  <c:v>0.15749246818207344</c:v>
                </c:pt>
                <c:pt idx="5">
                  <c:v>0.16235958987997343</c:v>
                </c:pt>
                <c:pt idx="6">
                  <c:v>0.16772221131000567</c:v>
                </c:pt>
              </c:numCache>
            </c:numRef>
          </c:val>
          <c:smooth val="0"/>
          <c:extLst>
            <c:ext xmlns:c16="http://schemas.microsoft.com/office/drawing/2014/chart" uri="{C3380CC4-5D6E-409C-BE32-E72D297353CC}">
              <c16:uniqueId val="{00000001-5CD0-4B4C-97DE-35452FE90852}"/>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2013-19'!$A$98:$A$104</c:f>
              <c:numCache>
                <c:formatCode>General</c:formatCode>
                <c:ptCount val="7"/>
                <c:pt idx="0">
                  <c:v>2013</c:v>
                </c:pt>
                <c:pt idx="1">
                  <c:v>2014</c:v>
                </c:pt>
                <c:pt idx="2">
                  <c:v>2015</c:v>
                </c:pt>
                <c:pt idx="3">
                  <c:v>2016</c:v>
                </c:pt>
                <c:pt idx="4">
                  <c:v>2017</c:v>
                </c:pt>
                <c:pt idx="5">
                  <c:v>2018</c:v>
                </c:pt>
                <c:pt idx="6">
                  <c:v>2019</c:v>
                </c:pt>
              </c:numCache>
            </c:numRef>
          </c:cat>
          <c:val>
            <c:numRef>
              <c:f>'Entry to CD subjects, 2013-19'!$G$105:$G$111</c:f>
              <c:numCache>
                <c:formatCode>0%</c:formatCode>
                <c:ptCount val="7"/>
                <c:pt idx="0">
                  <c:v>0.12857023589762617</c:v>
                </c:pt>
                <c:pt idx="1">
                  <c:v>0.12753969448415983</c:v>
                </c:pt>
                <c:pt idx="2">
                  <c:v>0.12970828750638511</c:v>
                </c:pt>
                <c:pt idx="3">
                  <c:v>0.13776781382906073</c:v>
                </c:pt>
                <c:pt idx="4">
                  <c:v>0.13895342194462429</c:v>
                </c:pt>
                <c:pt idx="5">
                  <c:v>0.14617852847662127</c:v>
                </c:pt>
                <c:pt idx="6">
                  <c:v>0.15187035264121274</c:v>
                </c:pt>
              </c:numCache>
            </c:numRef>
          </c:val>
          <c:smooth val="0"/>
          <c:extLst>
            <c:ext xmlns:c16="http://schemas.microsoft.com/office/drawing/2014/chart" uri="{C3380CC4-5D6E-409C-BE32-E72D297353CC}">
              <c16:uniqueId val="{00000002-5CD0-4B4C-97DE-35452FE90852}"/>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to CD subjects, 2013-19'!$A$98:$A$104</c:f>
              <c:numCache>
                <c:formatCode>General</c:formatCode>
                <c:ptCount val="7"/>
                <c:pt idx="0">
                  <c:v>2013</c:v>
                </c:pt>
                <c:pt idx="1">
                  <c:v>2014</c:v>
                </c:pt>
                <c:pt idx="2">
                  <c:v>2015</c:v>
                </c:pt>
                <c:pt idx="3">
                  <c:v>2016</c:v>
                </c:pt>
                <c:pt idx="4">
                  <c:v>2017</c:v>
                </c:pt>
                <c:pt idx="5">
                  <c:v>2018</c:v>
                </c:pt>
                <c:pt idx="6">
                  <c:v>2019</c:v>
                </c:pt>
              </c:numCache>
            </c:numRef>
          </c:cat>
          <c:val>
            <c:numRef>
              <c:f>'Entry to CD subjects, 2013-19'!$G$98:$G$104</c:f>
              <c:numCache>
                <c:formatCode>0%</c:formatCode>
                <c:ptCount val="7"/>
                <c:pt idx="0">
                  <c:v>0.10948905109489052</c:v>
                </c:pt>
                <c:pt idx="1">
                  <c:v>0.1484848484848485</c:v>
                </c:pt>
                <c:pt idx="2">
                  <c:v>0.14243323442136499</c:v>
                </c:pt>
                <c:pt idx="3">
                  <c:v>0.15453194650817237</c:v>
                </c:pt>
                <c:pt idx="4">
                  <c:v>0.13834586466165413</c:v>
                </c:pt>
                <c:pt idx="5">
                  <c:v>0.17363344051446947</c:v>
                </c:pt>
                <c:pt idx="6">
                  <c:v>0.19409937888198758</c:v>
                </c:pt>
              </c:numCache>
            </c:numRef>
          </c:val>
          <c:smooth val="0"/>
          <c:extLst>
            <c:ext xmlns:c16="http://schemas.microsoft.com/office/drawing/2014/chart" uri="{C3380CC4-5D6E-409C-BE32-E72D297353CC}">
              <c16:uniqueId val="{00000003-5CD0-4B4C-97DE-35452FE90852}"/>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Economics: % of pupils entering</a:t>
            </a:r>
            <a:r>
              <a:rPr lang="en-GB" baseline="0"/>
              <a:t> A-level</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to CD subjects, 2013-19'!$A$119:$A$125</c:f>
              <c:numCache>
                <c:formatCode>General</c:formatCode>
                <c:ptCount val="7"/>
                <c:pt idx="0">
                  <c:v>2013</c:v>
                </c:pt>
                <c:pt idx="1">
                  <c:v>2014</c:v>
                </c:pt>
                <c:pt idx="2">
                  <c:v>2015</c:v>
                </c:pt>
                <c:pt idx="3">
                  <c:v>2016</c:v>
                </c:pt>
                <c:pt idx="4">
                  <c:v>2017</c:v>
                </c:pt>
                <c:pt idx="5">
                  <c:v>2018</c:v>
                </c:pt>
                <c:pt idx="6">
                  <c:v>2019</c:v>
                </c:pt>
              </c:numCache>
            </c:numRef>
          </c:cat>
          <c:val>
            <c:numRef>
              <c:f>'Entry to CD subjects, 2013-19'!$G$119:$G$125</c:f>
              <c:numCache>
                <c:formatCode>0%</c:formatCode>
                <c:ptCount val="7"/>
                <c:pt idx="0">
                  <c:v>1.4920194309507287E-2</c:v>
                </c:pt>
                <c:pt idx="1">
                  <c:v>2.0687237026647966E-2</c:v>
                </c:pt>
                <c:pt idx="2">
                  <c:v>1.8947368421052633E-2</c:v>
                </c:pt>
                <c:pt idx="3">
                  <c:v>1.99288256227758E-2</c:v>
                </c:pt>
                <c:pt idx="4">
                  <c:v>1.848560255954497E-2</c:v>
                </c:pt>
                <c:pt idx="5">
                  <c:v>1.629026286560533E-2</c:v>
                </c:pt>
                <c:pt idx="6">
                  <c:v>1.4181678804139517E-2</c:v>
                </c:pt>
              </c:numCache>
            </c:numRef>
          </c:val>
          <c:smooth val="0"/>
          <c:extLst>
            <c:ext xmlns:c16="http://schemas.microsoft.com/office/drawing/2014/chart" uri="{C3380CC4-5D6E-409C-BE32-E72D297353CC}">
              <c16:uniqueId val="{00000000-7471-4CFF-B80A-FFB685FDEB4E}"/>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to CD subjects, 2013-19'!$A$119:$A$125</c:f>
              <c:numCache>
                <c:formatCode>General</c:formatCode>
                <c:ptCount val="7"/>
                <c:pt idx="0">
                  <c:v>2013</c:v>
                </c:pt>
                <c:pt idx="1">
                  <c:v>2014</c:v>
                </c:pt>
                <c:pt idx="2">
                  <c:v>2015</c:v>
                </c:pt>
                <c:pt idx="3">
                  <c:v>2016</c:v>
                </c:pt>
                <c:pt idx="4">
                  <c:v>2017</c:v>
                </c:pt>
                <c:pt idx="5">
                  <c:v>2018</c:v>
                </c:pt>
                <c:pt idx="6">
                  <c:v>2019</c:v>
                </c:pt>
              </c:numCache>
            </c:numRef>
          </c:cat>
          <c:val>
            <c:numRef>
              <c:f>'Entry to CD subjects, 2013-19'!$G$140:$G$146</c:f>
              <c:numCache>
                <c:formatCode>0%</c:formatCode>
                <c:ptCount val="7"/>
                <c:pt idx="0">
                  <c:v>2.0161616654166443E-2</c:v>
                </c:pt>
                <c:pt idx="1">
                  <c:v>2.1907505764453401E-2</c:v>
                </c:pt>
                <c:pt idx="2">
                  <c:v>2.2553633108404827E-2</c:v>
                </c:pt>
                <c:pt idx="3">
                  <c:v>2.3204396961400062E-2</c:v>
                </c:pt>
                <c:pt idx="4">
                  <c:v>2.4329397304285443E-2</c:v>
                </c:pt>
                <c:pt idx="5">
                  <c:v>2.529081770915137E-2</c:v>
                </c:pt>
                <c:pt idx="6">
                  <c:v>2.334970713711013E-2</c:v>
                </c:pt>
              </c:numCache>
            </c:numRef>
          </c:val>
          <c:smooth val="0"/>
          <c:extLst>
            <c:ext xmlns:c16="http://schemas.microsoft.com/office/drawing/2014/chart" uri="{C3380CC4-5D6E-409C-BE32-E72D297353CC}">
              <c16:uniqueId val="{00000001-7471-4CFF-B80A-FFB685FDEB4E}"/>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2013-19'!$A$119:$A$125</c:f>
              <c:numCache>
                <c:formatCode>General</c:formatCode>
                <c:ptCount val="7"/>
                <c:pt idx="0">
                  <c:v>2013</c:v>
                </c:pt>
                <c:pt idx="1">
                  <c:v>2014</c:v>
                </c:pt>
                <c:pt idx="2">
                  <c:v>2015</c:v>
                </c:pt>
                <c:pt idx="3">
                  <c:v>2016</c:v>
                </c:pt>
                <c:pt idx="4">
                  <c:v>2017</c:v>
                </c:pt>
                <c:pt idx="5">
                  <c:v>2018</c:v>
                </c:pt>
                <c:pt idx="6">
                  <c:v>2019</c:v>
                </c:pt>
              </c:numCache>
            </c:numRef>
          </c:cat>
          <c:val>
            <c:numRef>
              <c:f>'Entry to CD subjects, 2013-19'!$G$133:$G$139</c:f>
              <c:numCache>
                <c:formatCode>0%</c:formatCode>
                <c:ptCount val="7"/>
                <c:pt idx="0">
                  <c:v>1.8325432973720097E-2</c:v>
                </c:pt>
                <c:pt idx="1">
                  <c:v>2.0223493114606066E-2</c:v>
                </c:pt>
                <c:pt idx="2">
                  <c:v>2.0533540724242186E-2</c:v>
                </c:pt>
                <c:pt idx="3">
                  <c:v>2.2423594463100681E-2</c:v>
                </c:pt>
                <c:pt idx="4">
                  <c:v>2.3165251171116275E-2</c:v>
                </c:pt>
                <c:pt idx="5">
                  <c:v>2.5138889565145414E-2</c:v>
                </c:pt>
                <c:pt idx="6">
                  <c:v>2.3264696690857321E-2</c:v>
                </c:pt>
              </c:numCache>
            </c:numRef>
          </c:val>
          <c:smooth val="0"/>
          <c:extLst>
            <c:ext xmlns:c16="http://schemas.microsoft.com/office/drawing/2014/chart" uri="{C3380CC4-5D6E-409C-BE32-E72D297353CC}">
              <c16:uniqueId val="{00000002-7471-4CFF-B80A-FFB685FDEB4E}"/>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to CD subjects, 2013-19'!$A$119:$A$125</c:f>
              <c:numCache>
                <c:formatCode>General</c:formatCode>
                <c:ptCount val="7"/>
                <c:pt idx="0">
                  <c:v>2013</c:v>
                </c:pt>
                <c:pt idx="1">
                  <c:v>2014</c:v>
                </c:pt>
                <c:pt idx="2">
                  <c:v>2015</c:v>
                </c:pt>
                <c:pt idx="3">
                  <c:v>2016</c:v>
                </c:pt>
                <c:pt idx="4">
                  <c:v>2017</c:v>
                </c:pt>
                <c:pt idx="5">
                  <c:v>2018</c:v>
                </c:pt>
                <c:pt idx="6">
                  <c:v>2019</c:v>
                </c:pt>
              </c:numCache>
            </c:numRef>
          </c:cat>
          <c:val>
            <c:numRef>
              <c:f>'Entry to CD subjects, 2013-19'!$G$126:$G$132</c:f>
              <c:numCache>
                <c:formatCode>0%</c:formatCode>
                <c:ptCount val="7"/>
                <c:pt idx="0">
                  <c:v>2.7737226277372264E-2</c:v>
                </c:pt>
                <c:pt idx="1">
                  <c:v>2.7272727272727271E-2</c:v>
                </c:pt>
                <c:pt idx="2">
                  <c:v>3.4124629080118693E-2</c:v>
                </c:pt>
                <c:pt idx="3">
                  <c:v>3.4175334323922731E-2</c:v>
                </c:pt>
                <c:pt idx="4">
                  <c:v>2.2556390977443608E-2</c:v>
                </c:pt>
                <c:pt idx="5">
                  <c:v>2.0900321543408359E-2</c:v>
                </c:pt>
                <c:pt idx="6">
                  <c:v>2.4844720496894408E-2</c:v>
                </c:pt>
              </c:numCache>
            </c:numRef>
          </c:val>
          <c:smooth val="0"/>
          <c:extLst>
            <c:ext xmlns:c16="http://schemas.microsoft.com/office/drawing/2014/chart" uri="{C3380CC4-5D6E-409C-BE32-E72D297353CC}">
              <c16:uniqueId val="{00000003-7471-4CFF-B80A-FFB685FDEB4E}"/>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English</a:t>
            </a:r>
            <a:r>
              <a:rPr lang="en-GB" baseline="0"/>
              <a:t> lit</a:t>
            </a:r>
            <a:r>
              <a:rPr lang="en-GB"/>
              <a:t>: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2013-19'!$G$63:$G$69</c:f>
              <c:numCache>
                <c:formatCode>0%</c:formatCode>
                <c:ptCount val="7"/>
                <c:pt idx="0">
                  <c:v>0.10791117279666898</c:v>
                </c:pt>
                <c:pt idx="1">
                  <c:v>0.11535764375876578</c:v>
                </c:pt>
                <c:pt idx="2">
                  <c:v>0.11017543859649123</c:v>
                </c:pt>
                <c:pt idx="3">
                  <c:v>0.11316725978647686</c:v>
                </c:pt>
                <c:pt idx="4">
                  <c:v>0.11944543192321365</c:v>
                </c:pt>
                <c:pt idx="5">
                  <c:v>0.11551277304701962</c:v>
                </c:pt>
                <c:pt idx="6">
                  <c:v>9.7738597163664245E-2</c:v>
                </c:pt>
              </c:numCache>
            </c:numRef>
          </c:val>
          <c:smooth val="0"/>
          <c:extLst>
            <c:ext xmlns:c16="http://schemas.microsoft.com/office/drawing/2014/chart" uri="{C3380CC4-5D6E-409C-BE32-E72D297353CC}">
              <c16:uniqueId val="{00000000-2D3F-4152-AA93-AB7A9AD524A8}"/>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2013-19'!$G$84:$G$90</c:f>
              <c:numCache>
                <c:formatCode>0%</c:formatCode>
                <c:ptCount val="7"/>
                <c:pt idx="0">
                  <c:v>0.12115745868541002</c:v>
                </c:pt>
                <c:pt idx="1">
                  <c:v>0.11783677635173108</c:v>
                </c:pt>
                <c:pt idx="2">
                  <c:v>0.12577378637289363</c:v>
                </c:pt>
                <c:pt idx="3">
                  <c:v>0.11953845608819773</c:v>
                </c:pt>
                <c:pt idx="4">
                  <c:v>0.11733405678860209</c:v>
                </c:pt>
                <c:pt idx="5">
                  <c:v>0.11545587563913409</c:v>
                </c:pt>
                <c:pt idx="6">
                  <c:v>0.10295809188342028</c:v>
                </c:pt>
              </c:numCache>
            </c:numRef>
          </c:val>
          <c:smooth val="0"/>
          <c:extLst>
            <c:ext xmlns:c16="http://schemas.microsoft.com/office/drawing/2014/chart" uri="{C3380CC4-5D6E-409C-BE32-E72D297353CC}">
              <c16:uniqueId val="{00000001-2D3F-4152-AA93-AB7A9AD524A8}"/>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2013-19'!$G$77:$G$83</c:f>
              <c:numCache>
                <c:formatCode>0%</c:formatCode>
                <c:ptCount val="7"/>
                <c:pt idx="0">
                  <c:v>0.10164562480867524</c:v>
                </c:pt>
                <c:pt idx="1">
                  <c:v>9.9725336744676055E-2</c:v>
                </c:pt>
                <c:pt idx="2">
                  <c:v>0.10558528874428794</c:v>
                </c:pt>
                <c:pt idx="3">
                  <c:v>0.1017233340084118</c:v>
                </c:pt>
                <c:pt idx="4">
                  <c:v>0.1006255474730548</c:v>
                </c:pt>
                <c:pt idx="5">
                  <c:v>0.10010273689130826</c:v>
                </c:pt>
                <c:pt idx="6">
                  <c:v>9.2056767844121576E-2</c:v>
                </c:pt>
              </c:numCache>
            </c:numRef>
          </c:val>
          <c:smooth val="0"/>
          <c:extLst>
            <c:ext xmlns:c16="http://schemas.microsoft.com/office/drawing/2014/chart" uri="{C3380CC4-5D6E-409C-BE32-E72D297353CC}">
              <c16:uniqueId val="{00000002-2D3F-4152-AA93-AB7A9AD524A8}"/>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2013-19'!$G$70:$G$76</c:f>
              <c:numCache>
                <c:formatCode>0%</c:formatCode>
                <c:ptCount val="7"/>
                <c:pt idx="0">
                  <c:v>0.13138686131386862</c:v>
                </c:pt>
                <c:pt idx="1">
                  <c:v>0.14696969696969697</c:v>
                </c:pt>
                <c:pt idx="2">
                  <c:v>0.15727002967359049</c:v>
                </c:pt>
                <c:pt idx="3">
                  <c:v>0.14858841010401189</c:v>
                </c:pt>
                <c:pt idx="4">
                  <c:v>0.13533834586466165</c:v>
                </c:pt>
                <c:pt idx="5">
                  <c:v>0.15112540192926044</c:v>
                </c:pt>
                <c:pt idx="6">
                  <c:v>0.11490683229813664</c:v>
                </c:pt>
              </c:numCache>
            </c:numRef>
          </c:val>
          <c:smooth val="0"/>
          <c:extLst>
            <c:ext xmlns:c16="http://schemas.microsoft.com/office/drawing/2014/chart" uri="{C3380CC4-5D6E-409C-BE32-E72D297353CC}">
              <c16:uniqueId val="{00000003-2D3F-4152-AA93-AB7A9AD524A8}"/>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Biology: % of pupils entering</a:t>
            </a:r>
            <a:r>
              <a:rPr lang="en-GB" baseline="0"/>
              <a:t> A-level who were female</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to CD subjects, 2013-19'!$A$7:$A$13</c:f>
              <c:numCache>
                <c:formatCode>General</c:formatCode>
                <c:ptCount val="7"/>
                <c:pt idx="0">
                  <c:v>2013</c:v>
                </c:pt>
                <c:pt idx="1">
                  <c:v>2014</c:v>
                </c:pt>
                <c:pt idx="2">
                  <c:v>2015</c:v>
                </c:pt>
                <c:pt idx="3">
                  <c:v>2016</c:v>
                </c:pt>
                <c:pt idx="4">
                  <c:v>2017</c:v>
                </c:pt>
                <c:pt idx="5">
                  <c:v>2018</c:v>
                </c:pt>
                <c:pt idx="6">
                  <c:v>2019</c:v>
                </c:pt>
              </c:numCache>
            </c:numRef>
          </c:cat>
          <c:val>
            <c:numRef>
              <c:f>'Entry to CD subjects, 2013-19'!$H$7:$H$13</c:f>
              <c:numCache>
                <c:formatCode>0%</c:formatCode>
                <c:ptCount val="7"/>
                <c:pt idx="0">
                  <c:v>0.55294117647058827</c:v>
                </c:pt>
                <c:pt idx="1">
                  <c:v>0.60358565737051795</c:v>
                </c:pt>
                <c:pt idx="2">
                  <c:v>0.59660297239915072</c:v>
                </c:pt>
                <c:pt idx="3">
                  <c:v>0.61958997722095677</c:v>
                </c:pt>
                <c:pt idx="4">
                  <c:v>0.63066954643628514</c:v>
                </c:pt>
                <c:pt idx="5">
                  <c:v>0.60199999999999998</c:v>
                </c:pt>
                <c:pt idx="6">
                  <c:v>0.62267657992565051</c:v>
                </c:pt>
              </c:numCache>
            </c:numRef>
          </c:val>
          <c:smooth val="0"/>
          <c:extLst>
            <c:ext xmlns:c16="http://schemas.microsoft.com/office/drawing/2014/chart" uri="{C3380CC4-5D6E-409C-BE32-E72D297353CC}">
              <c16:uniqueId val="{00000000-44A0-4F4C-97B8-314034409C5C}"/>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to CD subjects, 2013-19'!$A$7:$A$13</c:f>
              <c:numCache>
                <c:formatCode>General</c:formatCode>
                <c:ptCount val="7"/>
                <c:pt idx="0">
                  <c:v>2013</c:v>
                </c:pt>
                <c:pt idx="1">
                  <c:v>2014</c:v>
                </c:pt>
                <c:pt idx="2">
                  <c:v>2015</c:v>
                </c:pt>
                <c:pt idx="3">
                  <c:v>2016</c:v>
                </c:pt>
                <c:pt idx="4">
                  <c:v>2017</c:v>
                </c:pt>
                <c:pt idx="5">
                  <c:v>2018</c:v>
                </c:pt>
                <c:pt idx="6">
                  <c:v>2019</c:v>
                </c:pt>
              </c:numCache>
            </c:numRef>
          </c:cat>
          <c:val>
            <c:numRef>
              <c:f>'Entry to CD subjects, 2013-19'!$H$28:$H$34</c:f>
              <c:numCache>
                <c:formatCode>0%</c:formatCode>
                <c:ptCount val="7"/>
                <c:pt idx="0">
                  <c:v>0.59344961079751335</c:v>
                </c:pt>
                <c:pt idx="1">
                  <c:v>0.60570449645648761</c:v>
                </c:pt>
                <c:pt idx="2">
                  <c:v>0.62170058933532069</c:v>
                </c:pt>
                <c:pt idx="3">
                  <c:v>0.64452442149731881</c:v>
                </c:pt>
                <c:pt idx="4">
                  <c:v>0.63393699334292775</c:v>
                </c:pt>
                <c:pt idx="5">
                  <c:v>0.65873507066119252</c:v>
                </c:pt>
                <c:pt idx="6">
                  <c:v>0.65494189446430606</c:v>
                </c:pt>
              </c:numCache>
            </c:numRef>
          </c:val>
          <c:smooth val="0"/>
          <c:extLst>
            <c:ext xmlns:c16="http://schemas.microsoft.com/office/drawing/2014/chart" uri="{C3380CC4-5D6E-409C-BE32-E72D297353CC}">
              <c16:uniqueId val="{00000001-44A0-4F4C-97B8-314034409C5C}"/>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2013-19'!$A$7:$A$13</c:f>
              <c:numCache>
                <c:formatCode>General</c:formatCode>
                <c:ptCount val="7"/>
                <c:pt idx="0">
                  <c:v>2013</c:v>
                </c:pt>
                <c:pt idx="1">
                  <c:v>2014</c:v>
                </c:pt>
                <c:pt idx="2">
                  <c:v>2015</c:v>
                </c:pt>
                <c:pt idx="3">
                  <c:v>2016</c:v>
                </c:pt>
                <c:pt idx="4">
                  <c:v>2017</c:v>
                </c:pt>
                <c:pt idx="5">
                  <c:v>2018</c:v>
                </c:pt>
                <c:pt idx="6">
                  <c:v>2019</c:v>
                </c:pt>
              </c:numCache>
            </c:numRef>
          </c:cat>
          <c:val>
            <c:numRef>
              <c:f>'Entry to CD subjects, 2013-19'!$H$21:$H$27</c:f>
              <c:numCache>
                <c:formatCode>0%</c:formatCode>
                <c:ptCount val="7"/>
                <c:pt idx="0">
                  <c:v>0.58379147178687674</c:v>
                </c:pt>
                <c:pt idx="1">
                  <c:v>0.58868744255994654</c:v>
                </c:pt>
                <c:pt idx="2">
                  <c:v>0.60700276880479931</c:v>
                </c:pt>
                <c:pt idx="3">
                  <c:v>0.61463850044629575</c:v>
                </c:pt>
                <c:pt idx="4">
                  <c:v>0.61564174975505737</c:v>
                </c:pt>
                <c:pt idx="5">
                  <c:v>0.63624563965279468</c:v>
                </c:pt>
                <c:pt idx="6">
                  <c:v>0.6278253403035583</c:v>
                </c:pt>
              </c:numCache>
            </c:numRef>
          </c:val>
          <c:smooth val="0"/>
          <c:extLst>
            <c:ext xmlns:c16="http://schemas.microsoft.com/office/drawing/2014/chart" uri="{C3380CC4-5D6E-409C-BE32-E72D297353CC}">
              <c16:uniqueId val="{00000002-44A0-4F4C-97B8-314034409C5C}"/>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to CD subjects, 2013-19'!$A$7:$A$13</c:f>
              <c:numCache>
                <c:formatCode>General</c:formatCode>
                <c:ptCount val="7"/>
                <c:pt idx="0">
                  <c:v>2013</c:v>
                </c:pt>
                <c:pt idx="1">
                  <c:v>2014</c:v>
                </c:pt>
                <c:pt idx="2">
                  <c:v>2015</c:v>
                </c:pt>
                <c:pt idx="3">
                  <c:v>2016</c:v>
                </c:pt>
                <c:pt idx="4">
                  <c:v>2017</c:v>
                </c:pt>
                <c:pt idx="5">
                  <c:v>2018</c:v>
                </c:pt>
                <c:pt idx="6">
                  <c:v>2019</c:v>
                </c:pt>
              </c:numCache>
            </c:numRef>
          </c:cat>
          <c:val>
            <c:numRef>
              <c:f>'Entry to CD subjects, 2013-19'!$H$14:$H$20</c:f>
              <c:numCache>
                <c:formatCode>0%</c:formatCode>
                <c:ptCount val="7"/>
                <c:pt idx="0">
                  <c:v>0.61475409836065575</c:v>
                </c:pt>
                <c:pt idx="1">
                  <c:v>0.76041666666666663</c:v>
                </c:pt>
                <c:pt idx="2">
                  <c:v>0.65048543689320393</c:v>
                </c:pt>
                <c:pt idx="3">
                  <c:v>0.6495726495726496</c:v>
                </c:pt>
                <c:pt idx="4">
                  <c:v>0.71900826446280997</c:v>
                </c:pt>
                <c:pt idx="5">
                  <c:v>0.61403508771929827</c:v>
                </c:pt>
                <c:pt idx="6">
                  <c:v>0.676056338028169</c:v>
                </c:pt>
              </c:numCache>
            </c:numRef>
          </c:val>
          <c:smooth val="0"/>
          <c:extLst>
            <c:ext xmlns:c16="http://schemas.microsoft.com/office/drawing/2014/chart" uri="{C3380CC4-5D6E-409C-BE32-E72D297353CC}">
              <c16:uniqueId val="{00000003-44A0-4F4C-97B8-314034409C5C}"/>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Chemistry: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2013-19'!$G$35:$G$41</c:f>
              <c:numCache>
                <c:formatCode>0%</c:formatCode>
                <c:ptCount val="7"/>
                <c:pt idx="0">
                  <c:v>6.5926439972241499E-2</c:v>
                </c:pt>
                <c:pt idx="1">
                  <c:v>6.4165497896213189E-2</c:v>
                </c:pt>
                <c:pt idx="2">
                  <c:v>5.4385964912280704E-2</c:v>
                </c:pt>
                <c:pt idx="3">
                  <c:v>6.5480427046263348E-2</c:v>
                </c:pt>
                <c:pt idx="4">
                  <c:v>6.1500177746178455E-2</c:v>
                </c:pt>
                <c:pt idx="5">
                  <c:v>7.8489448352462049E-2</c:v>
                </c:pt>
                <c:pt idx="6">
                  <c:v>7.7041011881947105E-2</c:v>
                </c:pt>
              </c:numCache>
            </c:numRef>
          </c:val>
          <c:smooth val="0"/>
          <c:extLst>
            <c:ext xmlns:c16="http://schemas.microsoft.com/office/drawing/2014/chart" uri="{C3380CC4-5D6E-409C-BE32-E72D297353CC}">
              <c16:uniqueId val="{00000000-361F-485A-AF76-8A54F2E06DB3}"/>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2013-19'!$H$56:$H$62</c:f>
              <c:numCache>
                <c:formatCode>0%</c:formatCode>
                <c:ptCount val="7"/>
                <c:pt idx="0">
                  <c:v>0.48258042785295291</c:v>
                </c:pt>
                <c:pt idx="1">
                  <c:v>0.47529769934378863</c:v>
                </c:pt>
                <c:pt idx="2">
                  <c:v>0.48943649972973607</c:v>
                </c:pt>
                <c:pt idx="3">
                  <c:v>0.50585498070881185</c:v>
                </c:pt>
                <c:pt idx="4">
                  <c:v>0.51030140109574418</c:v>
                </c:pt>
                <c:pt idx="5">
                  <c:v>0.53238203012001617</c:v>
                </c:pt>
                <c:pt idx="6">
                  <c:v>0.54671854668308451</c:v>
                </c:pt>
              </c:numCache>
            </c:numRef>
          </c:val>
          <c:smooth val="0"/>
          <c:extLst>
            <c:ext xmlns:c16="http://schemas.microsoft.com/office/drawing/2014/chart" uri="{C3380CC4-5D6E-409C-BE32-E72D297353CC}">
              <c16:uniqueId val="{00000001-361F-485A-AF76-8A54F2E06DB3}"/>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2013-19'!$H$49:$H$55</c:f>
              <c:numCache>
                <c:formatCode>0%</c:formatCode>
                <c:ptCount val="7"/>
                <c:pt idx="0">
                  <c:v>0.47807537331121119</c:v>
                </c:pt>
                <c:pt idx="1">
                  <c:v>0.47670911528150134</c:v>
                </c:pt>
                <c:pt idx="2">
                  <c:v>0.48872523233385939</c:v>
                </c:pt>
                <c:pt idx="3">
                  <c:v>0.49763779527559054</c:v>
                </c:pt>
                <c:pt idx="4">
                  <c:v>0.50548954207490793</c:v>
                </c:pt>
                <c:pt idx="5">
                  <c:v>0.52963430012610335</c:v>
                </c:pt>
                <c:pt idx="6">
                  <c:v>0.53662367475156314</c:v>
                </c:pt>
              </c:numCache>
            </c:numRef>
          </c:val>
          <c:smooth val="0"/>
          <c:extLst>
            <c:ext xmlns:c16="http://schemas.microsoft.com/office/drawing/2014/chart" uri="{C3380CC4-5D6E-409C-BE32-E72D297353CC}">
              <c16:uniqueId val="{00000002-361F-485A-AF76-8A54F2E06DB3}"/>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2013-19'!$H$42:$H$48</c:f>
              <c:numCache>
                <c:formatCode>0%</c:formatCode>
                <c:ptCount val="7"/>
                <c:pt idx="0">
                  <c:v>0.49090909090909091</c:v>
                </c:pt>
                <c:pt idx="1">
                  <c:v>0.48936170212765956</c:v>
                </c:pt>
                <c:pt idx="2">
                  <c:v>0.4861111111111111</c:v>
                </c:pt>
                <c:pt idx="3">
                  <c:v>0.53773584905660377</c:v>
                </c:pt>
                <c:pt idx="4">
                  <c:v>0.58333333333333337</c:v>
                </c:pt>
                <c:pt idx="5">
                  <c:v>0.46902654867256638</c:v>
                </c:pt>
                <c:pt idx="6">
                  <c:v>0.51639344262295084</c:v>
                </c:pt>
              </c:numCache>
            </c:numRef>
          </c:val>
          <c:smooth val="0"/>
          <c:extLst>
            <c:ext xmlns:c16="http://schemas.microsoft.com/office/drawing/2014/chart" uri="{C3380CC4-5D6E-409C-BE32-E72D297353CC}">
              <c16:uniqueId val="{00000003-361F-485A-AF76-8A54F2E06DB3}"/>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English</a:t>
            </a:r>
            <a:r>
              <a:rPr lang="en-GB" baseline="0"/>
              <a:t> lit</a:t>
            </a:r>
            <a:r>
              <a:rPr lang="en-GB"/>
              <a:t>: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2013-19'!$H$63:$H$69</c:f>
              <c:numCache>
                <c:formatCode>0%</c:formatCode>
                <c:ptCount val="7"/>
                <c:pt idx="0">
                  <c:v>0.77556109725685785</c:v>
                </c:pt>
                <c:pt idx="1">
                  <c:v>0.77230046948356812</c:v>
                </c:pt>
                <c:pt idx="2">
                  <c:v>0.77915632754342434</c:v>
                </c:pt>
                <c:pt idx="3">
                  <c:v>0.79899497487437188</c:v>
                </c:pt>
                <c:pt idx="4">
                  <c:v>0.77777777777777779</c:v>
                </c:pt>
                <c:pt idx="5">
                  <c:v>0.78195488721804507</c:v>
                </c:pt>
                <c:pt idx="6">
                  <c:v>0.83333333333333337</c:v>
                </c:pt>
              </c:numCache>
            </c:numRef>
          </c:val>
          <c:smooth val="0"/>
          <c:extLst>
            <c:ext xmlns:c16="http://schemas.microsoft.com/office/drawing/2014/chart" uri="{C3380CC4-5D6E-409C-BE32-E72D297353CC}">
              <c16:uniqueId val="{00000000-6110-4D46-9746-CB7390C34FE5}"/>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2013-19'!$H$84:$H$90</c:f>
              <c:numCache>
                <c:formatCode>0%</c:formatCode>
                <c:ptCount val="7"/>
                <c:pt idx="0">
                  <c:v>0.76720220751309243</c:v>
                </c:pt>
                <c:pt idx="1">
                  <c:v>0.76705284639312687</c:v>
                </c:pt>
                <c:pt idx="2">
                  <c:v>0.77402663524067339</c:v>
                </c:pt>
                <c:pt idx="3">
                  <c:v>0.78017727860120334</c:v>
                </c:pt>
                <c:pt idx="4">
                  <c:v>0.78085408432199566</c:v>
                </c:pt>
                <c:pt idx="5">
                  <c:v>0.80651133917590256</c:v>
                </c:pt>
                <c:pt idx="6">
                  <c:v>0.81089323377767875</c:v>
                </c:pt>
              </c:numCache>
            </c:numRef>
          </c:val>
          <c:smooth val="0"/>
          <c:extLst>
            <c:ext xmlns:c16="http://schemas.microsoft.com/office/drawing/2014/chart" uri="{C3380CC4-5D6E-409C-BE32-E72D297353CC}">
              <c16:uniqueId val="{00000001-6110-4D46-9746-CB7390C34FE5}"/>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2013-19'!$H$77:$H$83</c:f>
              <c:numCache>
                <c:formatCode>0%</c:formatCode>
                <c:ptCount val="7"/>
                <c:pt idx="0">
                  <c:v>0.74594097824977024</c:v>
                </c:pt>
                <c:pt idx="1">
                  <c:v>0.74106175514626216</c:v>
                </c:pt>
                <c:pt idx="2">
                  <c:v>0.74877618954376346</c:v>
                </c:pt>
                <c:pt idx="3">
                  <c:v>0.75721347684324936</c:v>
                </c:pt>
                <c:pt idx="4">
                  <c:v>0.76191334438757119</c:v>
                </c:pt>
                <c:pt idx="5">
                  <c:v>0.77280757809269629</c:v>
                </c:pt>
                <c:pt idx="6">
                  <c:v>0.78622267412303004</c:v>
                </c:pt>
              </c:numCache>
            </c:numRef>
          </c:val>
          <c:smooth val="0"/>
          <c:extLst>
            <c:ext xmlns:c16="http://schemas.microsoft.com/office/drawing/2014/chart" uri="{C3380CC4-5D6E-409C-BE32-E72D297353CC}">
              <c16:uniqueId val="{00000002-6110-4D46-9746-CB7390C34FE5}"/>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to CD subjects, 2013-19'!$A$35:$A$41</c:f>
              <c:numCache>
                <c:formatCode>General</c:formatCode>
                <c:ptCount val="7"/>
                <c:pt idx="0">
                  <c:v>2013</c:v>
                </c:pt>
                <c:pt idx="1">
                  <c:v>2014</c:v>
                </c:pt>
                <c:pt idx="2">
                  <c:v>2015</c:v>
                </c:pt>
                <c:pt idx="3">
                  <c:v>2016</c:v>
                </c:pt>
                <c:pt idx="4">
                  <c:v>2017</c:v>
                </c:pt>
                <c:pt idx="5">
                  <c:v>2018</c:v>
                </c:pt>
                <c:pt idx="6">
                  <c:v>2019</c:v>
                </c:pt>
              </c:numCache>
            </c:numRef>
          </c:cat>
          <c:val>
            <c:numRef>
              <c:f>'Entry to CD subjects, 2013-19'!$H$70:$H$76</c:f>
              <c:numCache>
                <c:formatCode>0%</c:formatCode>
                <c:ptCount val="7"/>
                <c:pt idx="0">
                  <c:v>0.9</c:v>
                </c:pt>
                <c:pt idx="1">
                  <c:v>0.8660714285714286</c:v>
                </c:pt>
                <c:pt idx="2">
                  <c:v>0.8833333333333333</c:v>
                </c:pt>
                <c:pt idx="3">
                  <c:v>0.86956521739130432</c:v>
                </c:pt>
                <c:pt idx="4">
                  <c:v>0.84905660377358494</c:v>
                </c:pt>
                <c:pt idx="5">
                  <c:v>0.8867924528301887</c:v>
                </c:pt>
                <c:pt idx="6">
                  <c:v>0.8314606741573034</c:v>
                </c:pt>
              </c:numCache>
            </c:numRef>
          </c:val>
          <c:smooth val="0"/>
          <c:extLst>
            <c:ext xmlns:c16="http://schemas.microsoft.com/office/drawing/2014/chart" uri="{C3380CC4-5D6E-409C-BE32-E72D297353CC}">
              <c16:uniqueId val="{00000003-6110-4D46-9746-CB7390C34FE5}"/>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Psychology: % of pupils entering</a:t>
            </a:r>
            <a:r>
              <a:rPr lang="en-GB" baseline="0"/>
              <a:t> A-level</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to CD subjects, 2013-19'!$A$98:$A$104</c:f>
              <c:numCache>
                <c:formatCode>General</c:formatCode>
                <c:ptCount val="7"/>
                <c:pt idx="0">
                  <c:v>2013</c:v>
                </c:pt>
                <c:pt idx="1">
                  <c:v>2014</c:v>
                </c:pt>
                <c:pt idx="2">
                  <c:v>2015</c:v>
                </c:pt>
                <c:pt idx="3">
                  <c:v>2016</c:v>
                </c:pt>
                <c:pt idx="4">
                  <c:v>2017</c:v>
                </c:pt>
                <c:pt idx="5">
                  <c:v>2018</c:v>
                </c:pt>
                <c:pt idx="6">
                  <c:v>2019</c:v>
                </c:pt>
              </c:numCache>
            </c:numRef>
          </c:cat>
          <c:val>
            <c:numRef>
              <c:f>'Entry to CD subjects, 2013-19'!$H$91:$H$97</c:f>
              <c:numCache>
                <c:formatCode>0%</c:formatCode>
                <c:ptCount val="7"/>
                <c:pt idx="0">
                  <c:v>0.72262773722627738</c:v>
                </c:pt>
                <c:pt idx="1">
                  <c:v>0.74551971326164879</c:v>
                </c:pt>
                <c:pt idx="2">
                  <c:v>0.76436781609195403</c:v>
                </c:pt>
                <c:pt idx="3">
                  <c:v>0.77177700348432055</c:v>
                </c:pt>
                <c:pt idx="4">
                  <c:v>0.77011494252873558</c:v>
                </c:pt>
                <c:pt idx="5">
                  <c:v>0.74821428571428572</c:v>
                </c:pt>
                <c:pt idx="6">
                  <c:v>0.73821138211382109</c:v>
                </c:pt>
              </c:numCache>
            </c:numRef>
          </c:val>
          <c:smooth val="0"/>
          <c:extLst>
            <c:ext xmlns:c16="http://schemas.microsoft.com/office/drawing/2014/chart" uri="{C3380CC4-5D6E-409C-BE32-E72D297353CC}">
              <c16:uniqueId val="{00000000-B892-4CAE-BD73-DD8003D8A5F1}"/>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to CD subjects, 2013-19'!$A$98:$A$104</c:f>
              <c:numCache>
                <c:formatCode>General</c:formatCode>
                <c:ptCount val="7"/>
                <c:pt idx="0">
                  <c:v>2013</c:v>
                </c:pt>
                <c:pt idx="1">
                  <c:v>2014</c:v>
                </c:pt>
                <c:pt idx="2">
                  <c:v>2015</c:v>
                </c:pt>
                <c:pt idx="3">
                  <c:v>2016</c:v>
                </c:pt>
                <c:pt idx="4">
                  <c:v>2017</c:v>
                </c:pt>
                <c:pt idx="5">
                  <c:v>2018</c:v>
                </c:pt>
                <c:pt idx="6">
                  <c:v>2019</c:v>
                </c:pt>
              </c:numCache>
            </c:numRef>
          </c:cat>
          <c:val>
            <c:numRef>
              <c:f>'Entry to CD subjects, 2013-19'!$H$112:$H$118</c:f>
              <c:numCache>
                <c:formatCode>0%</c:formatCode>
                <c:ptCount val="7"/>
                <c:pt idx="0">
                  <c:v>0.75363459067403216</c:v>
                </c:pt>
                <c:pt idx="1">
                  <c:v>0.76658430204661998</c:v>
                </c:pt>
                <c:pt idx="2">
                  <c:v>0.77057317508506828</c:v>
                </c:pt>
                <c:pt idx="3">
                  <c:v>0.77367827270958955</c:v>
                </c:pt>
                <c:pt idx="4">
                  <c:v>0.7685280443675343</c:v>
                </c:pt>
                <c:pt idx="5">
                  <c:v>0.76500676203947859</c:v>
                </c:pt>
                <c:pt idx="6">
                  <c:v>0.75500691351858795</c:v>
                </c:pt>
              </c:numCache>
            </c:numRef>
          </c:val>
          <c:smooth val="0"/>
          <c:extLst>
            <c:ext xmlns:c16="http://schemas.microsoft.com/office/drawing/2014/chart" uri="{C3380CC4-5D6E-409C-BE32-E72D297353CC}">
              <c16:uniqueId val="{00000001-B892-4CAE-BD73-DD8003D8A5F1}"/>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2013-19'!$A$98:$A$104</c:f>
              <c:numCache>
                <c:formatCode>General</c:formatCode>
                <c:ptCount val="7"/>
                <c:pt idx="0">
                  <c:v>2013</c:v>
                </c:pt>
                <c:pt idx="1">
                  <c:v>2014</c:v>
                </c:pt>
                <c:pt idx="2">
                  <c:v>2015</c:v>
                </c:pt>
                <c:pt idx="3">
                  <c:v>2016</c:v>
                </c:pt>
                <c:pt idx="4">
                  <c:v>2017</c:v>
                </c:pt>
                <c:pt idx="5">
                  <c:v>2018</c:v>
                </c:pt>
                <c:pt idx="6">
                  <c:v>2019</c:v>
                </c:pt>
              </c:numCache>
            </c:numRef>
          </c:cat>
          <c:val>
            <c:numRef>
              <c:f>'Entry to CD subjects, 2013-19'!$H$105:$H$111</c:f>
              <c:numCache>
                <c:formatCode>0%</c:formatCode>
                <c:ptCount val="7"/>
                <c:pt idx="0">
                  <c:v>0.74480090278897304</c:v>
                </c:pt>
                <c:pt idx="1">
                  <c:v>0.75112871506523005</c:v>
                </c:pt>
                <c:pt idx="2">
                  <c:v>0.76260822510822512</c:v>
                </c:pt>
                <c:pt idx="3">
                  <c:v>0.76577307712445675</c:v>
                </c:pt>
                <c:pt idx="4">
                  <c:v>0.75333591431152402</c:v>
                </c:pt>
                <c:pt idx="5">
                  <c:v>0.75593604431574968</c:v>
                </c:pt>
                <c:pt idx="6">
                  <c:v>0.74905194137939468</c:v>
                </c:pt>
              </c:numCache>
            </c:numRef>
          </c:val>
          <c:smooth val="0"/>
          <c:extLst>
            <c:ext xmlns:c16="http://schemas.microsoft.com/office/drawing/2014/chart" uri="{C3380CC4-5D6E-409C-BE32-E72D297353CC}">
              <c16:uniqueId val="{00000002-B892-4CAE-BD73-DD8003D8A5F1}"/>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to CD subjects, 2013-19'!$A$98:$A$104</c:f>
              <c:numCache>
                <c:formatCode>General</c:formatCode>
                <c:ptCount val="7"/>
                <c:pt idx="0">
                  <c:v>2013</c:v>
                </c:pt>
                <c:pt idx="1">
                  <c:v>2014</c:v>
                </c:pt>
                <c:pt idx="2">
                  <c:v>2015</c:v>
                </c:pt>
                <c:pt idx="3">
                  <c:v>2016</c:v>
                </c:pt>
                <c:pt idx="4">
                  <c:v>2017</c:v>
                </c:pt>
                <c:pt idx="5">
                  <c:v>2018</c:v>
                </c:pt>
                <c:pt idx="6">
                  <c:v>2019</c:v>
                </c:pt>
              </c:numCache>
            </c:numRef>
          </c:cat>
          <c:val>
            <c:numRef>
              <c:f>'Entry to CD subjects, 2013-19'!$H$98:$H$104</c:f>
              <c:numCache>
                <c:formatCode>0%</c:formatCode>
                <c:ptCount val="7"/>
                <c:pt idx="0">
                  <c:v>0.72815533980582525</c:v>
                </c:pt>
                <c:pt idx="1">
                  <c:v>0.80991735537190079</c:v>
                </c:pt>
                <c:pt idx="2">
                  <c:v>0.82758620689655171</c:v>
                </c:pt>
                <c:pt idx="3">
                  <c:v>0.83199999999999996</c:v>
                </c:pt>
                <c:pt idx="4">
                  <c:v>0.8288288288288288</c:v>
                </c:pt>
                <c:pt idx="5">
                  <c:v>0.78260869565217395</c:v>
                </c:pt>
                <c:pt idx="6">
                  <c:v>0.78125</c:v>
                </c:pt>
              </c:numCache>
            </c:numRef>
          </c:val>
          <c:smooth val="0"/>
          <c:extLst>
            <c:ext xmlns:c16="http://schemas.microsoft.com/office/drawing/2014/chart" uri="{C3380CC4-5D6E-409C-BE32-E72D297353CC}">
              <c16:uniqueId val="{00000003-B892-4CAE-BD73-DD8003D8A5F1}"/>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achieving</a:t>
            </a:r>
            <a:r>
              <a:rPr lang="en-GB" baseline="0"/>
              <a:t> 4/C grade or above in GCSE physics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'GCSE Physics grade, 2011-19'!$B$5</c:f>
              <c:strCache>
                <c:ptCount val="1"/>
                <c:pt idx="0">
                  <c:v>IGB / Drayson schools</c:v>
                </c:pt>
              </c:strCache>
            </c:strRef>
          </c:tx>
          <c:spPr>
            <a:ln w="28575" cap="rnd">
              <a:solidFill>
                <a:schemeClr val="accent1"/>
              </a:solidFill>
              <a:round/>
            </a:ln>
            <a:effectLst/>
          </c:spPr>
          <c:marker>
            <c:symbol val="none"/>
          </c:marker>
          <c:cat>
            <c:numRef>
              <c:f>'GCSE Physics grade, 2011-19'!$A$32:$A$40</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2011-19'!$H$5:$H$13</c:f>
              <c:numCache>
                <c:formatCode>0.0%</c:formatCode>
                <c:ptCount val="9"/>
                <c:pt idx="0">
                  <c:v>0.99658469945355188</c:v>
                </c:pt>
                <c:pt idx="1">
                  <c:v>0.9927055702917772</c:v>
                </c:pt>
                <c:pt idx="2">
                  <c:v>0.99452887537993917</c:v>
                </c:pt>
                <c:pt idx="3">
                  <c:v>0.99438552713661887</c:v>
                </c:pt>
                <c:pt idx="4">
                  <c:v>0.99162679425837319</c:v>
                </c:pt>
                <c:pt idx="5">
                  <c:v>0.98793650793650789</c:v>
                </c:pt>
                <c:pt idx="6">
                  <c:v>0.92280071813285458</c:v>
                </c:pt>
                <c:pt idx="7">
                  <c:v>0.88921977367480642</c:v>
                </c:pt>
                <c:pt idx="8">
                  <c:v>0.8883388338833883</c:v>
                </c:pt>
              </c:numCache>
            </c:numRef>
          </c:val>
          <c:smooth val="0"/>
          <c:extLst>
            <c:ext xmlns:c16="http://schemas.microsoft.com/office/drawing/2014/chart" uri="{C3380CC4-5D6E-409C-BE32-E72D297353CC}">
              <c16:uniqueId val="{00000000-FB2E-442B-B192-1670A0310A65}"/>
            </c:ext>
          </c:extLst>
        </c:ser>
        <c:ser>
          <c:idx val="1"/>
          <c:order val="1"/>
          <c:tx>
            <c:strRef>
              <c:f>'GCSE Physics grade, 2011-19'!$B$32</c:f>
              <c:strCache>
                <c:ptCount val="1"/>
                <c:pt idx="0">
                  <c:v>Drayson schools</c:v>
                </c:pt>
              </c:strCache>
            </c:strRef>
          </c:tx>
          <c:spPr>
            <a:ln w="28575" cap="rnd">
              <a:solidFill>
                <a:schemeClr val="accent2"/>
              </a:solidFill>
              <a:round/>
            </a:ln>
            <a:effectLst/>
          </c:spPr>
          <c:marker>
            <c:symbol val="none"/>
          </c:marker>
          <c:cat>
            <c:numRef>
              <c:f>'GCSE Physics grade, 2011-19'!$A$32:$A$40</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2011-19'!$H$32:$H$40</c:f>
              <c:numCache>
                <c:formatCode>0.0%</c:formatCode>
                <c:ptCount val="9"/>
                <c:pt idx="0">
                  <c:v>0.99024390243902438</c:v>
                </c:pt>
                <c:pt idx="1">
                  <c:v>0.98950131233595795</c:v>
                </c:pt>
                <c:pt idx="2">
                  <c:v>0.9975308641975309</c:v>
                </c:pt>
                <c:pt idx="3">
                  <c:v>0.99782608695652175</c:v>
                </c:pt>
                <c:pt idx="4">
                  <c:v>0.98657718120805371</c:v>
                </c:pt>
                <c:pt idx="5">
                  <c:v>0.97422680412371132</c:v>
                </c:pt>
                <c:pt idx="6">
                  <c:v>0.89601769911504425</c:v>
                </c:pt>
                <c:pt idx="7">
                  <c:v>0.93175853018372701</c:v>
                </c:pt>
                <c:pt idx="8">
                  <c:v>0.95</c:v>
                </c:pt>
              </c:numCache>
            </c:numRef>
          </c:val>
          <c:smooth val="0"/>
          <c:extLst>
            <c:ext xmlns:c16="http://schemas.microsoft.com/office/drawing/2014/chart" uri="{C3380CC4-5D6E-409C-BE32-E72D297353CC}">
              <c16:uniqueId val="{00000001-FB2E-442B-B192-1670A0310A65}"/>
            </c:ext>
          </c:extLst>
        </c:ser>
        <c:ser>
          <c:idx val="2"/>
          <c:order val="2"/>
          <c:tx>
            <c:strRef>
              <c:f>'GCSE Physics grade, 2011-19'!$B$27</c:f>
              <c:strCache>
                <c:ptCount val="1"/>
                <c:pt idx="0">
                  <c:v>All other schools</c:v>
                </c:pt>
              </c:strCache>
            </c:strRef>
          </c:tx>
          <c:spPr>
            <a:ln w="28575" cap="rnd">
              <a:solidFill>
                <a:schemeClr val="accent3"/>
              </a:solidFill>
              <a:round/>
            </a:ln>
            <a:effectLst/>
          </c:spPr>
          <c:marker>
            <c:symbol val="none"/>
          </c:marker>
          <c:cat>
            <c:numRef>
              <c:f>'GCSE Physics grade, 2011-19'!$A$32:$A$40</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2011-19'!$H$23:$H$31</c:f>
              <c:numCache>
                <c:formatCode>0.0%</c:formatCode>
                <c:ptCount val="9"/>
                <c:pt idx="0">
                  <c:v>0.98947186930893649</c:v>
                </c:pt>
                <c:pt idx="1">
                  <c:v>0.9881513460523339</c:v>
                </c:pt>
                <c:pt idx="2">
                  <c:v>0.98365418910337266</c:v>
                </c:pt>
                <c:pt idx="3">
                  <c:v>0.9822871227088672</c:v>
                </c:pt>
                <c:pt idx="4">
                  <c:v>0.98485583237356289</c:v>
                </c:pt>
                <c:pt idx="5">
                  <c:v>0.98164723580293345</c:v>
                </c:pt>
                <c:pt idx="6">
                  <c:v>0.91354044548651814</c:v>
                </c:pt>
                <c:pt idx="7">
                  <c:v>0.91206909639926115</c:v>
                </c:pt>
                <c:pt idx="8">
                  <c:v>0.91345638483183711</c:v>
                </c:pt>
              </c:numCache>
            </c:numRef>
          </c:val>
          <c:smooth val="0"/>
          <c:extLst>
            <c:ext xmlns:c16="http://schemas.microsoft.com/office/drawing/2014/chart" uri="{C3380CC4-5D6E-409C-BE32-E72D297353CC}">
              <c16:uniqueId val="{00000002-FB2E-442B-B192-1670A0310A65}"/>
            </c:ext>
          </c:extLst>
        </c:ser>
        <c:ser>
          <c:idx val="3"/>
          <c:order val="3"/>
          <c:tx>
            <c:strRef>
              <c:f>'GCSE Physics grade, 2011-19'!$B$19</c:f>
              <c:strCache>
                <c:ptCount val="1"/>
                <c:pt idx="0">
                  <c:v>Comparison schools</c:v>
                </c:pt>
              </c:strCache>
            </c:strRef>
          </c:tx>
          <c:spPr>
            <a:ln w="28575" cap="rnd">
              <a:solidFill>
                <a:schemeClr val="accent4"/>
              </a:solidFill>
              <a:round/>
            </a:ln>
            <a:effectLst/>
          </c:spPr>
          <c:marker>
            <c:symbol val="none"/>
          </c:marker>
          <c:cat>
            <c:numRef>
              <c:f>'GCSE Physics grade, 2011-19'!$A$32:$A$40</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2011-19'!$H$14:$H$22</c:f>
              <c:numCache>
                <c:formatCode>0.0%</c:formatCode>
                <c:ptCount val="9"/>
                <c:pt idx="0">
                  <c:v>0.99153846153846159</c:v>
                </c:pt>
                <c:pt idx="1">
                  <c:v>0.9915730337078652</c:v>
                </c:pt>
                <c:pt idx="2">
                  <c:v>0.986784140969163</c:v>
                </c:pt>
                <c:pt idx="3">
                  <c:v>0.98572501878287</c:v>
                </c:pt>
                <c:pt idx="4">
                  <c:v>0.98764478764478769</c:v>
                </c:pt>
                <c:pt idx="5">
                  <c:v>0.98666666666666669</c:v>
                </c:pt>
                <c:pt idx="6">
                  <c:v>0.92794117647058827</c:v>
                </c:pt>
                <c:pt idx="7">
                  <c:v>0.92852185981956969</c:v>
                </c:pt>
                <c:pt idx="8">
                  <c:v>0.92334739803094235</c:v>
                </c:pt>
              </c:numCache>
            </c:numRef>
          </c:val>
          <c:smooth val="0"/>
          <c:extLst>
            <c:ext xmlns:c16="http://schemas.microsoft.com/office/drawing/2014/chart" uri="{C3380CC4-5D6E-409C-BE32-E72D297353CC}">
              <c16:uniqueId val="{00000003-FB2E-442B-B192-1670A0310A65}"/>
            </c:ext>
          </c:extLst>
        </c:ser>
        <c:dLbls>
          <c:showLegendKey val="0"/>
          <c:showVal val="0"/>
          <c:showCatName val="0"/>
          <c:showSerName val="0"/>
          <c:showPercent val="0"/>
          <c:showBubbleSize val="0"/>
        </c:dLbls>
        <c:smooth val="0"/>
        <c:axId val="1892737615"/>
        <c:axId val="1892739279"/>
      </c:lineChart>
      <c:catAx>
        <c:axId val="18927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9279"/>
        <c:crosses val="autoZero"/>
        <c:auto val="1"/>
        <c:lblAlgn val="ctr"/>
        <c:lblOffset val="100"/>
        <c:noMultiLvlLbl val="0"/>
      </c:catAx>
      <c:valAx>
        <c:axId val="1892739279"/>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7615"/>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Economics: % of pupils entering</a:t>
            </a:r>
            <a:r>
              <a:rPr lang="en-GB" baseline="0"/>
              <a:t> A-level</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IGB / Drayson</c:v>
                </c:pt>
              </c:strCache>
            </c:strRef>
          </c:tx>
          <c:spPr>
            <a:ln w="28575" cap="rnd">
              <a:solidFill>
                <a:schemeClr val="accent3"/>
              </a:solidFill>
              <a:round/>
            </a:ln>
            <a:effectLst/>
          </c:spPr>
          <c:marker>
            <c:symbol val="none"/>
          </c:marker>
          <c:cat>
            <c:numRef>
              <c:f>'Entry to CD subjects, 2013-19'!$A$119:$A$125</c:f>
              <c:numCache>
                <c:formatCode>General</c:formatCode>
                <c:ptCount val="7"/>
                <c:pt idx="0">
                  <c:v>2013</c:v>
                </c:pt>
                <c:pt idx="1">
                  <c:v>2014</c:v>
                </c:pt>
                <c:pt idx="2">
                  <c:v>2015</c:v>
                </c:pt>
                <c:pt idx="3">
                  <c:v>2016</c:v>
                </c:pt>
                <c:pt idx="4">
                  <c:v>2017</c:v>
                </c:pt>
                <c:pt idx="5">
                  <c:v>2018</c:v>
                </c:pt>
                <c:pt idx="6">
                  <c:v>2019</c:v>
                </c:pt>
              </c:numCache>
            </c:numRef>
          </c:cat>
          <c:val>
            <c:numRef>
              <c:f>'Entry to CD subjects, 2013-19'!$H$119:$H$125</c:f>
              <c:numCache>
                <c:formatCode>0%</c:formatCode>
                <c:ptCount val="7"/>
                <c:pt idx="0">
                  <c:v>0.26543209876543211</c:v>
                </c:pt>
                <c:pt idx="1">
                  <c:v>0.35119047619047616</c:v>
                </c:pt>
                <c:pt idx="2">
                  <c:v>0.2857142857142857</c:v>
                </c:pt>
                <c:pt idx="3">
                  <c:v>0.32748538011695905</c:v>
                </c:pt>
                <c:pt idx="4">
                  <c:v>0.25615763546798032</c:v>
                </c:pt>
                <c:pt idx="5">
                  <c:v>0.22564102564102564</c:v>
                </c:pt>
                <c:pt idx="6">
                  <c:v>0.20108695652173914</c:v>
                </c:pt>
              </c:numCache>
            </c:numRef>
          </c:val>
          <c:smooth val="0"/>
          <c:extLst>
            <c:ext xmlns:c16="http://schemas.microsoft.com/office/drawing/2014/chart" uri="{C3380CC4-5D6E-409C-BE32-E72D297353CC}">
              <c16:uniqueId val="{00000000-D1FD-425F-AC64-94E1784F7969}"/>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to CD subjects, 2013-19'!$A$119:$A$125</c:f>
              <c:numCache>
                <c:formatCode>General</c:formatCode>
                <c:ptCount val="7"/>
                <c:pt idx="0">
                  <c:v>2013</c:v>
                </c:pt>
                <c:pt idx="1">
                  <c:v>2014</c:v>
                </c:pt>
                <c:pt idx="2">
                  <c:v>2015</c:v>
                </c:pt>
                <c:pt idx="3">
                  <c:v>2016</c:v>
                </c:pt>
                <c:pt idx="4">
                  <c:v>2017</c:v>
                </c:pt>
                <c:pt idx="5">
                  <c:v>2018</c:v>
                </c:pt>
                <c:pt idx="6">
                  <c:v>2019</c:v>
                </c:pt>
              </c:numCache>
            </c:numRef>
          </c:cat>
          <c:val>
            <c:numRef>
              <c:f>'Entry to CD subjects, 2013-19'!$H$140:$H$146</c:f>
              <c:numCache>
                <c:formatCode>0%</c:formatCode>
                <c:ptCount val="7"/>
                <c:pt idx="0">
                  <c:v>0.3083000109480088</c:v>
                </c:pt>
                <c:pt idx="1">
                  <c:v>0.30859645244672251</c:v>
                </c:pt>
                <c:pt idx="2">
                  <c:v>0.31236932241569582</c:v>
                </c:pt>
                <c:pt idx="3">
                  <c:v>0.30279991445058629</c:v>
                </c:pt>
                <c:pt idx="4">
                  <c:v>0.29144705300479246</c:v>
                </c:pt>
                <c:pt idx="5">
                  <c:v>0.28477288367315334</c:v>
                </c:pt>
                <c:pt idx="6">
                  <c:v>0.27523236354741604</c:v>
                </c:pt>
              </c:numCache>
            </c:numRef>
          </c:val>
          <c:smooth val="0"/>
          <c:extLst>
            <c:ext xmlns:c16="http://schemas.microsoft.com/office/drawing/2014/chart" uri="{C3380CC4-5D6E-409C-BE32-E72D297353CC}">
              <c16:uniqueId val="{00000001-D1FD-425F-AC64-94E1784F7969}"/>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2013-19'!$A$119:$A$125</c:f>
              <c:numCache>
                <c:formatCode>General</c:formatCode>
                <c:ptCount val="7"/>
                <c:pt idx="0">
                  <c:v>2013</c:v>
                </c:pt>
                <c:pt idx="1">
                  <c:v>2014</c:v>
                </c:pt>
                <c:pt idx="2">
                  <c:v>2015</c:v>
                </c:pt>
                <c:pt idx="3">
                  <c:v>2016</c:v>
                </c:pt>
                <c:pt idx="4">
                  <c:v>2017</c:v>
                </c:pt>
                <c:pt idx="5">
                  <c:v>2018</c:v>
                </c:pt>
                <c:pt idx="6">
                  <c:v>2019</c:v>
                </c:pt>
              </c:numCache>
            </c:numRef>
          </c:cat>
          <c:val>
            <c:numRef>
              <c:f>'Entry to CD subjects, 2013-19'!$H$133:$H$139</c:f>
              <c:numCache>
                <c:formatCode>0%</c:formatCode>
                <c:ptCount val="7"/>
                <c:pt idx="0">
                  <c:v>0.30961523391583734</c:v>
                </c:pt>
                <c:pt idx="1">
                  <c:v>0.30429552048687281</c:v>
                </c:pt>
                <c:pt idx="2">
                  <c:v>0.31014109960380898</c:v>
                </c:pt>
                <c:pt idx="3">
                  <c:v>0.31166535742340928</c:v>
                </c:pt>
                <c:pt idx="4">
                  <c:v>0.2946412352406903</c:v>
                </c:pt>
                <c:pt idx="5">
                  <c:v>0.29575528441312943</c:v>
                </c:pt>
                <c:pt idx="6">
                  <c:v>0.28403585271317827</c:v>
                </c:pt>
              </c:numCache>
            </c:numRef>
          </c:val>
          <c:smooth val="0"/>
          <c:extLst>
            <c:ext xmlns:c16="http://schemas.microsoft.com/office/drawing/2014/chart" uri="{C3380CC4-5D6E-409C-BE32-E72D297353CC}">
              <c16:uniqueId val="{00000002-D1FD-425F-AC64-94E1784F7969}"/>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to CD subjects, 2013-19'!$A$119:$A$125</c:f>
              <c:numCache>
                <c:formatCode>General</c:formatCode>
                <c:ptCount val="7"/>
                <c:pt idx="0">
                  <c:v>2013</c:v>
                </c:pt>
                <c:pt idx="1">
                  <c:v>2014</c:v>
                </c:pt>
                <c:pt idx="2">
                  <c:v>2015</c:v>
                </c:pt>
                <c:pt idx="3">
                  <c:v>2016</c:v>
                </c:pt>
                <c:pt idx="4">
                  <c:v>2017</c:v>
                </c:pt>
                <c:pt idx="5">
                  <c:v>2018</c:v>
                </c:pt>
                <c:pt idx="6">
                  <c:v>2019</c:v>
                </c:pt>
              </c:numCache>
            </c:numRef>
          </c:cat>
          <c:val>
            <c:numRef>
              <c:f>'Entry to CD subjects, 2013-19'!$H$126:$H$132</c:f>
              <c:numCache>
                <c:formatCode>0%</c:formatCode>
                <c:ptCount val="7"/>
                <c:pt idx="0">
                  <c:v>0.38</c:v>
                </c:pt>
                <c:pt idx="1">
                  <c:v>0.32727272727272727</c:v>
                </c:pt>
                <c:pt idx="2">
                  <c:v>0.40350877192982454</c:v>
                </c:pt>
                <c:pt idx="3">
                  <c:v>0.51111111111111107</c:v>
                </c:pt>
                <c:pt idx="4">
                  <c:v>0.30612244897959184</c:v>
                </c:pt>
                <c:pt idx="5">
                  <c:v>0.25</c:v>
                </c:pt>
                <c:pt idx="6">
                  <c:v>0.2857142857142857</c:v>
                </c:pt>
              </c:numCache>
            </c:numRef>
          </c:val>
          <c:smooth val="0"/>
          <c:extLst>
            <c:ext xmlns:c16="http://schemas.microsoft.com/office/drawing/2014/chart" uri="{C3380CC4-5D6E-409C-BE32-E72D297353CC}">
              <c16:uniqueId val="{00000003-D1FD-425F-AC64-94E1784F7969}"/>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A-level physics entries related to Key Stage</a:t>
            </a:r>
            <a:r>
              <a:rPr lang="en-US" sz="1100" b="1" baseline="0"/>
              <a:t> 4 school, 2019</a:t>
            </a:r>
            <a:endParaRPr lang="en-US"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No. students progressing from a school to A-Level physics</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Lit>
              <c:formatCode>General</c:formatCode>
              <c:ptCount val="69"/>
              <c:pt idx="0">
                <c:v>302</c:v>
              </c:pt>
              <c:pt idx="1">
                <c:v>565</c:v>
              </c:pt>
              <c:pt idx="2">
                <c:v>843</c:v>
              </c:pt>
              <c:pt idx="3">
                <c:v>1083</c:v>
              </c:pt>
              <c:pt idx="4">
                <c:v>1310</c:v>
              </c:pt>
              <c:pt idx="5">
                <c:v>1544</c:v>
              </c:pt>
              <c:pt idx="6">
                <c:v>1730</c:v>
              </c:pt>
              <c:pt idx="7">
                <c:v>1884</c:v>
              </c:pt>
              <c:pt idx="8">
                <c:v>2026</c:v>
              </c:pt>
              <c:pt idx="9">
                <c:v>2175</c:v>
              </c:pt>
              <c:pt idx="10">
                <c:v>2294</c:v>
              </c:pt>
              <c:pt idx="11">
                <c:v>2400</c:v>
              </c:pt>
              <c:pt idx="12">
                <c:v>2480</c:v>
              </c:pt>
              <c:pt idx="13">
                <c:v>2573</c:v>
              </c:pt>
              <c:pt idx="14">
                <c:v>2657</c:v>
              </c:pt>
              <c:pt idx="15">
                <c:v>2723</c:v>
              </c:pt>
              <c:pt idx="16">
                <c:v>2778</c:v>
              </c:pt>
              <c:pt idx="17">
                <c:v>2822</c:v>
              </c:pt>
              <c:pt idx="18">
                <c:v>2878</c:v>
              </c:pt>
              <c:pt idx="19">
                <c:v>2918</c:v>
              </c:pt>
              <c:pt idx="20">
                <c:v>2952</c:v>
              </c:pt>
              <c:pt idx="21">
                <c:v>2973</c:v>
              </c:pt>
              <c:pt idx="22">
                <c:v>2999</c:v>
              </c:pt>
              <c:pt idx="23">
                <c:v>3018</c:v>
              </c:pt>
              <c:pt idx="24">
                <c:v>3042</c:v>
              </c:pt>
              <c:pt idx="25">
                <c:v>3060</c:v>
              </c:pt>
              <c:pt idx="26">
                <c:v>3070</c:v>
              </c:pt>
              <c:pt idx="27">
                <c:v>3083</c:v>
              </c:pt>
              <c:pt idx="28">
                <c:v>3086</c:v>
              </c:pt>
              <c:pt idx="29">
                <c:v>3097</c:v>
              </c:pt>
              <c:pt idx="30">
                <c:v>3100</c:v>
              </c:pt>
              <c:pt idx="31">
                <c:v>3103</c:v>
              </c:pt>
              <c:pt idx="32">
                <c:v>3106</c:v>
              </c:pt>
              <c:pt idx="33">
                <c:v>3109</c:v>
              </c:pt>
              <c:pt idx="34">
                <c:v>3112</c:v>
              </c:pt>
              <c:pt idx="35">
                <c:v>3115</c:v>
              </c:pt>
              <c:pt idx="36">
                <c:v>3118</c:v>
              </c:pt>
              <c:pt idx="37">
                <c:v>3121</c:v>
              </c:pt>
              <c:pt idx="38">
                <c:v>3124</c:v>
              </c:pt>
              <c:pt idx="39">
                <c:v>3127</c:v>
              </c:pt>
              <c:pt idx="40">
                <c:v>3130</c:v>
              </c:pt>
              <c:pt idx="41">
                <c:v>3133</c:v>
              </c:pt>
              <c:pt idx="42">
                <c:v>3136</c:v>
              </c:pt>
              <c:pt idx="43">
                <c:v>3139</c:v>
              </c:pt>
              <c:pt idx="44">
                <c:v>3142</c:v>
              </c:pt>
              <c:pt idx="45">
                <c:v>3145</c:v>
              </c:pt>
              <c:pt idx="46">
                <c:v>3148</c:v>
              </c:pt>
              <c:pt idx="47">
                <c:v>3151</c:v>
              </c:pt>
              <c:pt idx="48">
                <c:v>3154</c:v>
              </c:pt>
              <c:pt idx="49">
                <c:v>3154</c:v>
              </c:pt>
              <c:pt idx="50">
                <c:v>3154</c:v>
              </c:pt>
              <c:pt idx="51">
                <c:v>3157</c:v>
              </c:pt>
              <c:pt idx="52">
                <c:v>3160</c:v>
              </c:pt>
              <c:pt idx="53">
                <c:v>3163</c:v>
              </c:pt>
              <c:pt idx="54">
                <c:v>3166</c:v>
              </c:pt>
              <c:pt idx="55">
                <c:v>3166</c:v>
              </c:pt>
              <c:pt idx="56">
                <c:v>3166</c:v>
              </c:pt>
              <c:pt idx="57">
                <c:v>3169</c:v>
              </c:pt>
              <c:pt idx="58">
                <c:v>3172</c:v>
              </c:pt>
              <c:pt idx="59">
                <c:v>3172</c:v>
              </c:pt>
              <c:pt idx="60">
                <c:v>3172</c:v>
              </c:pt>
              <c:pt idx="61">
                <c:v>3172</c:v>
              </c:pt>
              <c:pt idx="62">
                <c:v>3172</c:v>
              </c:pt>
              <c:pt idx="63">
                <c:v>3172</c:v>
              </c:pt>
              <c:pt idx="64">
                <c:v>3172</c:v>
              </c:pt>
              <c:pt idx="65">
                <c:v>3175</c:v>
              </c:pt>
              <c:pt idx="66">
                <c:v>3175</c:v>
              </c:pt>
              <c:pt idx="67">
                <c:v>3175</c:v>
              </c:pt>
              <c:pt idx="68">
                <c:v>3178</c:v>
              </c:pt>
            </c:numLit>
          </c:xVal>
          <c:yVal>
            <c:numLit>
              <c:formatCode>General</c:formatCode>
              <c:ptCount val="6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numLit>
          </c:yVal>
          <c:smooth val="0"/>
          <c:extLst>
            <c:ext xmlns:c16="http://schemas.microsoft.com/office/drawing/2014/chart" uri="{C3380CC4-5D6E-409C-BE32-E72D297353CC}">
              <c16:uniqueId val="{00000000-6FB4-44D2-88D4-2FE5BC0FF22E}"/>
            </c:ext>
          </c:extLst>
        </c:ser>
        <c:dLbls>
          <c:showLegendKey val="0"/>
          <c:showVal val="0"/>
          <c:showCatName val="0"/>
          <c:showSerName val="0"/>
          <c:showPercent val="0"/>
          <c:showBubbleSize val="0"/>
        </c:dLbls>
        <c:axId val="1309689632"/>
        <c:axId val="1309685056"/>
      </c:scatterChart>
      <c:valAx>
        <c:axId val="1309689632"/>
        <c:scaling>
          <c:orientation val="minMax"/>
          <c:max val="32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schools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9685056"/>
        <c:crosses val="autoZero"/>
        <c:crossBetween val="midCat"/>
        <c:majorUnit val="200"/>
      </c:valAx>
      <c:valAx>
        <c:axId val="130968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pupils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96896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GB" sz="1200" b="1"/>
              <a:t>% of students studying physics at A-level, by IDACI score quintile, 2019</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Took physics at A-level</c:v>
          </c:tx>
          <c:spPr>
            <a:solidFill>
              <a:schemeClr val="accent1"/>
            </a:solidFill>
            <a:ln>
              <a:noFill/>
            </a:ln>
            <a:effectLst/>
          </c:spPr>
          <c:invertIfNegative val="0"/>
          <c:dPt>
            <c:idx val="5"/>
            <c:invertIfNegative val="0"/>
            <c:bubble3D val="0"/>
            <c:spPr>
              <a:noFill/>
              <a:ln>
                <a:noFill/>
              </a:ln>
              <a:effectLst/>
            </c:spPr>
            <c:extLst>
              <c:ext xmlns:c16="http://schemas.microsoft.com/office/drawing/2014/chart" uri="{C3380CC4-5D6E-409C-BE32-E72D297353CC}">
                <c16:uniqueId val="{00000006-A837-456A-8E2C-6E0D6514BC3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'IDACI, 2015 &amp; 2019'!$C$8:$C$13</c:f>
              <c:strCache>
                <c:ptCount val="6"/>
                <c:pt idx="0">
                  <c:v>1 (most deprived)</c:v>
                </c:pt>
                <c:pt idx="1">
                  <c:v>2</c:v>
                </c:pt>
                <c:pt idx="2">
                  <c:v>3</c:v>
                </c:pt>
                <c:pt idx="3">
                  <c:v>4</c:v>
                </c:pt>
                <c:pt idx="4">
                  <c:v>5 (least deprived)</c:v>
                </c:pt>
                <c:pt idx="5">
                  <c:v>Relative difference (highest and lowest)</c:v>
                </c:pt>
              </c:strCache>
            </c:strRef>
          </c:cat>
          <c:val>
            <c:numRef>
              <c:f>'IDACI, 2015 &amp; 2019'!$F$22:$F$27</c:f>
              <c:numCache>
                <c:formatCode>0.0%</c:formatCode>
                <c:ptCount val="6"/>
                <c:pt idx="0">
                  <c:v>4.488778054862843E-2</c:v>
                </c:pt>
                <c:pt idx="1">
                  <c:v>5.5710306406685235E-2</c:v>
                </c:pt>
                <c:pt idx="2">
                  <c:v>4.8913043478260872E-2</c:v>
                </c:pt>
                <c:pt idx="3">
                  <c:v>5.6390977443609019E-2</c:v>
                </c:pt>
                <c:pt idx="4">
                  <c:v>8.4185207456404093E-2</c:v>
                </c:pt>
                <c:pt idx="5" formatCode="0.0">
                  <c:v>1.8754593438898912</c:v>
                </c:pt>
              </c:numCache>
            </c:numRef>
          </c:val>
          <c:extLst>
            <c:ext xmlns:c16="http://schemas.microsoft.com/office/drawing/2014/chart" uri="{C3380CC4-5D6E-409C-BE32-E72D297353CC}">
              <c16:uniqueId val="{00000000-A837-456A-8E2C-6E0D6514BC36}"/>
            </c:ext>
          </c:extLst>
        </c:ser>
        <c:ser>
          <c:idx val="2"/>
          <c:order val="1"/>
          <c:tx>
            <c:v>Got at least a grade A in physics A-level</c:v>
          </c:tx>
          <c:spPr>
            <a:solidFill>
              <a:schemeClr val="accent4">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A837-456A-8E2C-6E0D6514BC36}"/>
                </c:ext>
              </c:extLst>
            </c:dLbl>
            <c:dLbl>
              <c:idx val="1"/>
              <c:tx>
                <c:rich>
                  <a:bodyPr/>
                  <a:lstStyle/>
                  <a:p>
                    <a:r>
                      <a:rPr lang="en-US"/>
                      <a:t>     </a:t>
                    </a:r>
                    <a:fld id="{526801A4-4828-4BD9-A877-8D4C4BB66B81}"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837-456A-8E2C-6E0D6514BC36}"/>
                </c:ext>
              </c:extLst>
            </c:dLbl>
            <c:dLbl>
              <c:idx val="2"/>
              <c:tx>
                <c:rich>
                  <a:bodyPr/>
                  <a:lstStyle/>
                  <a:p>
                    <a:r>
                      <a:rPr lang="en-US"/>
                      <a:t>     </a:t>
                    </a:r>
                    <a:fld id="{F6AD68AD-9A42-4003-A4DA-3A1875CB358C}"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A837-456A-8E2C-6E0D6514BC36}"/>
                </c:ext>
              </c:extLst>
            </c:dLbl>
            <c:dLbl>
              <c:idx val="3"/>
              <c:tx>
                <c:rich>
                  <a:bodyPr/>
                  <a:lstStyle/>
                  <a:p>
                    <a:r>
                      <a:rPr lang="en-US"/>
                      <a:t>     </a:t>
                    </a:r>
                    <a:fld id="{45C35AA4-D86F-4A48-AFA0-4DF7C84FA12E}"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A837-456A-8E2C-6E0D6514BC36}"/>
                </c:ext>
              </c:extLst>
            </c:dLbl>
            <c:dLbl>
              <c:idx val="4"/>
              <c:tx>
                <c:rich>
                  <a:bodyPr/>
                  <a:lstStyle/>
                  <a:p>
                    <a:r>
                      <a:rPr lang="en-US"/>
                      <a:t>     </a:t>
                    </a:r>
                    <a:fld id="{B6ABE295-F391-4BB4-96B0-2CF298044310}"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A837-456A-8E2C-6E0D6514BC36}"/>
                </c:ext>
              </c:extLst>
            </c:dLbl>
            <c:dLbl>
              <c:idx val="5"/>
              <c:delete val="1"/>
              <c:extLst>
                <c:ext xmlns:c15="http://schemas.microsoft.com/office/drawing/2012/chart" uri="{CE6537A1-D6FC-4f65-9D91-7224C49458BB}"/>
                <c:ext xmlns:c16="http://schemas.microsoft.com/office/drawing/2014/chart" uri="{C3380CC4-5D6E-409C-BE32-E72D297353CC}">
                  <c16:uniqueId val="{00000016-A837-456A-8E2C-6E0D6514BC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'IDACI, 2015 &amp; 2019'!$C$8:$C$13</c:f>
              <c:strCache>
                <c:ptCount val="6"/>
                <c:pt idx="0">
                  <c:v>1 (most deprived)</c:v>
                </c:pt>
                <c:pt idx="1">
                  <c:v>2</c:v>
                </c:pt>
                <c:pt idx="2">
                  <c:v>3</c:v>
                </c:pt>
                <c:pt idx="3">
                  <c:v>4</c:v>
                </c:pt>
                <c:pt idx="4">
                  <c:v>5 (least deprived)</c:v>
                </c:pt>
                <c:pt idx="5">
                  <c:v>Relative difference (highest and lowest)</c:v>
                </c:pt>
              </c:strCache>
            </c:strRef>
          </c:cat>
          <c:val>
            <c:numRef>
              <c:f>'IDACI, 2015 &amp; 2019'!$H$22:$H$27</c:f>
              <c:numCache>
                <c:formatCode>0.0%</c:formatCode>
                <c:ptCount val="6"/>
                <c:pt idx="0" formatCode="General">
                  <c:v>0</c:v>
                </c:pt>
                <c:pt idx="1">
                  <c:v>2.7855153203342618E-2</c:v>
                </c:pt>
                <c:pt idx="2">
                  <c:v>1.7210144927536232E-2</c:v>
                </c:pt>
                <c:pt idx="3">
                  <c:v>1.9548872180451128E-2</c:v>
                </c:pt>
                <c:pt idx="4">
                  <c:v>2.9464822609741433E-2</c:v>
                </c:pt>
                <c:pt idx="5" formatCode="0.0">
                  <c:v>0</c:v>
                </c:pt>
              </c:numCache>
            </c:numRef>
          </c:val>
          <c:extLst>
            <c:ext xmlns:c16="http://schemas.microsoft.com/office/drawing/2014/chart" uri="{C3380CC4-5D6E-409C-BE32-E72D297353CC}">
              <c16:uniqueId val="{00000001-A837-456A-8E2C-6E0D6514BC36}"/>
            </c:ext>
          </c:extLst>
        </c:ser>
        <c:dLbls>
          <c:showLegendKey val="0"/>
          <c:showVal val="0"/>
          <c:showCatName val="0"/>
          <c:showSerName val="0"/>
          <c:showPercent val="0"/>
          <c:showBubbleSize val="0"/>
        </c:dLbls>
        <c:gapWidth val="209"/>
        <c:overlap val="-3"/>
        <c:axId val="1108476336"/>
        <c:axId val="1108465936"/>
      </c:barChart>
      <c:barChart>
        <c:barDir val="col"/>
        <c:grouping val="clustered"/>
        <c:varyColors val="0"/>
        <c:ser>
          <c:idx val="0"/>
          <c:order val="2"/>
          <c:spPr>
            <a:solidFill>
              <a:schemeClr val="accent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A837-456A-8E2C-6E0D6514BC36}"/>
                </c:ext>
              </c:extLst>
            </c:dLbl>
            <c:dLbl>
              <c:idx val="1"/>
              <c:delete val="1"/>
              <c:extLst>
                <c:ext xmlns:c15="http://schemas.microsoft.com/office/drawing/2012/chart" uri="{CE6537A1-D6FC-4f65-9D91-7224C49458BB}"/>
                <c:ext xmlns:c16="http://schemas.microsoft.com/office/drawing/2014/chart" uri="{C3380CC4-5D6E-409C-BE32-E72D297353CC}">
                  <c16:uniqueId val="{00000013-A837-456A-8E2C-6E0D6514BC36}"/>
                </c:ext>
              </c:extLst>
            </c:dLbl>
            <c:dLbl>
              <c:idx val="2"/>
              <c:delete val="1"/>
              <c:extLst>
                <c:ext xmlns:c15="http://schemas.microsoft.com/office/drawing/2012/chart" uri="{CE6537A1-D6FC-4f65-9D91-7224C49458BB}"/>
                <c:ext xmlns:c16="http://schemas.microsoft.com/office/drawing/2014/chart" uri="{C3380CC4-5D6E-409C-BE32-E72D297353CC}">
                  <c16:uniqueId val="{00000014-A837-456A-8E2C-6E0D6514BC36}"/>
                </c:ext>
              </c:extLst>
            </c:dLbl>
            <c:dLbl>
              <c:idx val="3"/>
              <c:delete val="1"/>
              <c:extLst>
                <c:ext xmlns:c15="http://schemas.microsoft.com/office/drawing/2012/chart" uri="{CE6537A1-D6FC-4f65-9D91-7224C49458BB}"/>
                <c:ext xmlns:c16="http://schemas.microsoft.com/office/drawing/2014/chart" uri="{C3380CC4-5D6E-409C-BE32-E72D297353CC}">
                  <c16:uniqueId val="{00000015-A837-456A-8E2C-6E0D6514BC36}"/>
                </c:ext>
              </c:extLst>
            </c:dLbl>
            <c:dLbl>
              <c:idx val="4"/>
              <c:delete val="1"/>
              <c:extLst>
                <c:ext xmlns:c15="http://schemas.microsoft.com/office/drawing/2012/chart" uri="{CE6537A1-D6FC-4f65-9D91-7224C49458BB}"/>
                <c:ext xmlns:c16="http://schemas.microsoft.com/office/drawing/2014/chart" uri="{C3380CC4-5D6E-409C-BE32-E72D297353CC}">
                  <c16:uniqueId val="{00000008-A837-456A-8E2C-6E0D6514BC36}"/>
                </c:ext>
              </c:extLst>
            </c:dLbl>
            <c:dLbl>
              <c:idx val="5"/>
              <c:tx>
                <c:rich>
                  <a:bodyPr/>
                  <a:lstStyle/>
                  <a:p>
                    <a:fld id="{830CF766-68CD-4E8C-BB30-371D40BB9E0D}" type="VALUE">
                      <a:rPr lang="en-US"/>
                      <a:pPr/>
                      <a:t>[VALUE]</a:t>
                    </a:fld>
                    <a:r>
                      <a:rPr lang="en-US"/>
                      <a:t> </a:t>
                    </a:r>
                  </a:p>
                  <a:p>
                    <a:r>
                      <a:rPr lang="en-US"/>
                      <a:t>times</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A837-456A-8E2C-6E0D6514BC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'IDACI, 2015 &amp; 2019'!$C$22:$C$27</c:f>
              <c:strCache>
                <c:ptCount val="6"/>
                <c:pt idx="0">
                  <c:v>1 (most deprived)</c:v>
                </c:pt>
                <c:pt idx="1">
                  <c:v>2</c:v>
                </c:pt>
                <c:pt idx="2">
                  <c:v>3</c:v>
                </c:pt>
                <c:pt idx="3">
                  <c:v>4</c:v>
                </c:pt>
                <c:pt idx="4">
                  <c:v>5 (least deprived)</c:v>
                </c:pt>
                <c:pt idx="5">
                  <c:v>Relative difference (highest and lowest)</c:v>
                </c:pt>
              </c:strCache>
            </c:strRef>
          </c:cat>
          <c:val>
            <c:numRef>
              <c:f>'IDACI, 2015 &amp; 2019'!$I$22:$I$27</c:f>
              <c:numCache>
                <c:formatCode>General</c:formatCode>
                <c:ptCount val="6"/>
                <c:pt idx="0">
                  <c:v>0</c:v>
                </c:pt>
                <c:pt idx="1">
                  <c:v>0</c:v>
                </c:pt>
                <c:pt idx="2">
                  <c:v>0</c:v>
                </c:pt>
                <c:pt idx="3">
                  <c:v>0</c:v>
                </c:pt>
                <c:pt idx="4">
                  <c:v>0</c:v>
                </c:pt>
                <c:pt idx="5" formatCode="0.0">
                  <c:v>1.8754593438898912</c:v>
                </c:pt>
              </c:numCache>
            </c:numRef>
          </c:val>
          <c:extLst>
            <c:ext xmlns:c16="http://schemas.microsoft.com/office/drawing/2014/chart" uri="{C3380CC4-5D6E-409C-BE32-E72D297353CC}">
              <c16:uniqueId val="{00000003-A837-456A-8E2C-6E0D6514BC36}"/>
            </c:ext>
          </c:extLst>
        </c:ser>
        <c:ser>
          <c:idx val="3"/>
          <c:order val="3"/>
          <c:spPr>
            <a:noFill/>
            <a:ln>
              <a:noFill/>
            </a:ln>
            <a:effectLst/>
          </c:spPr>
          <c:invertIfNegative val="0"/>
          <c:cat>
            <c:strRef>
              <c:f>'IDACI, 2015 &amp; 2019'!$C$22:$C$27</c:f>
              <c:strCache>
                <c:ptCount val="6"/>
                <c:pt idx="0">
                  <c:v>1 (most deprived)</c:v>
                </c:pt>
                <c:pt idx="1">
                  <c:v>2</c:v>
                </c:pt>
                <c:pt idx="2">
                  <c:v>3</c:v>
                </c:pt>
                <c:pt idx="3">
                  <c:v>4</c:v>
                </c:pt>
                <c:pt idx="4">
                  <c:v>5 (least deprived)</c:v>
                </c:pt>
                <c:pt idx="5">
                  <c:v>Relative difference (highest and lowest)</c:v>
                </c:pt>
              </c:strCache>
            </c:strRef>
          </c:cat>
          <c:val>
            <c:numRef>
              <c:f>'IDACI, 2015 &amp; 2019'!$J$22:$J$27</c:f>
              <c:numCache>
                <c:formatCode>General</c:formatCode>
                <c:ptCount val="6"/>
                <c:pt idx="0">
                  <c:v>0</c:v>
                </c:pt>
                <c:pt idx="1">
                  <c:v>0</c:v>
                </c:pt>
                <c:pt idx="2">
                  <c:v>0</c:v>
                </c:pt>
                <c:pt idx="3">
                  <c:v>0</c:v>
                </c:pt>
                <c:pt idx="4">
                  <c:v>5.8</c:v>
                </c:pt>
                <c:pt idx="5" formatCode="0.0">
                  <c:v>0</c:v>
                </c:pt>
              </c:numCache>
            </c:numRef>
          </c:val>
          <c:extLst>
            <c:ext xmlns:c16="http://schemas.microsoft.com/office/drawing/2014/chart" uri="{C3380CC4-5D6E-409C-BE32-E72D297353CC}">
              <c16:uniqueId val="{00000005-A837-456A-8E2C-6E0D6514BC36}"/>
            </c:ext>
          </c:extLst>
        </c:ser>
        <c:dLbls>
          <c:showLegendKey val="0"/>
          <c:showVal val="0"/>
          <c:showCatName val="0"/>
          <c:showSerName val="0"/>
          <c:showPercent val="0"/>
          <c:showBubbleSize val="0"/>
        </c:dLbls>
        <c:gapWidth val="209"/>
        <c:overlap val="-3"/>
        <c:axId val="1885609935"/>
        <c:axId val="1885608687"/>
      </c:barChart>
      <c:catAx>
        <c:axId val="1108476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IDACI score quintile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465936"/>
        <c:crosses val="autoZero"/>
        <c:auto val="1"/>
        <c:lblAlgn val="ctr"/>
        <c:lblOffset val="100"/>
        <c:noMultiLvlLbl val="0"/>
      </c:catAx>
      <c:valAx>
        <c:axId val="1108465936"/>
        <c:scaling>
          <c:orientation val="minMax"/>
          <c:max val="0.1200000000000000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studying physics A-level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476336"/>
        <c:crosses val="autoZero"/>
        <c:crossBetween val="between"/>
      </c:valAx>
      <c:valAx>
        <c:axId val="1885608687"/>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Relative</a:t>
                </a:r>
                <a:r>
                  <a:rPr lang="en-GB" baseline="0"/>
                  <a:t> difference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5609935"/>
        <c:crosses val="max"/>
        <c:crossBetween val="between"/>
      </c:valAx>
      <c:catAx>
        <c:axId val="1885609935"/>
        <c:scaling>
          <c:orientation val="minMax"/>
        </c:scaling>
        <c:delete val="1"/>
        <c:axPos val="b"/>
        <c:numFmt formatCode="General" sourceLinked="1"/>
        <c:majorTickMark val="out"/>
        <c:minorTickMark val="none"/>
        <c:tickLblPos val="nextTo"/>
        <c:crossAx val="1885608687"/>
        <c:crosses val="autoZero"/>
        <c:auto val="1"/>
        <c:lblAlgn val="ctr"/>
        <c:lblOffset val="100"/>
        <c:noMultiLvlLbl val="0"/>
      </c:cat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GB" sz="1200" b="1"/>
              <a:t>% of students studying physics at A-level, by IDACI score quintile, 2019</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Took physics at A-level</c:v>
          </c:tx>
          <c:spPr>
            <a:solidFill>
              <a:schemeClr val="accent1"/>
            </a:solidFill>
            <a:ln>
              <a:noFill/>
            </a:ln>
            <a:effectLst/>
          </c:spPr>
          <c:invertIfNegative val="0"/>
          <c:dPt>
            <c:idx val="5"/>
            <c:invertIfNegative val="0"/>
            <c:bubble3D val="0"/>
            <c:spPr>
              <a:noFill/>
              <a:ln>
                <a:noFill/>
              </a:ln>
              <a:effectLst/>
            </c:spPr>
            <c:extLst>
              <c:ext xmlns:c16="http://schemas.microsoft.com/office/drawing/2014/chart" uri="{C3380CC4-5D6E-409C-BE32-E72D297353CC}">
                <c16:uniqueId val="{00000007-D583-4A3D-8BF4-0C9608F755D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'IDACI, 2015 &amp; 2019'!$C$29:$C$34</c:f>
              <c:strCache>
                <c:ptCount val="6"/>
                <c:pt idx="0">
                  <c:v>1 (most deprived)</c:v>
                </c:pt>
                <c:pt idx="1">
                  <c:v>2</c:v>
                </c:pt>
                <c:pt idx="2">
                  <c:v>3</c:v>
                </c:pt>
                <c:pt idx="3">
                  <c:v>4</c:v>
                </c:pt>
                <c:pt idx="4">
                  <c:v>5 (least deprived)</c:v>
                </c:pt>
                <c:pt idx="5">
                  <c:v>Relative difference (highest and lowest)</c:v>
                </c:pt>
              </c:strCache>
            </c:strRef>
          </c:cat>
          <c:val>
            <c:numRef>
              <c:f>'IDACI, 2015 &amp; 2019'!$F$29:$F$34</c:f>
              <c:numCache>
                <c:formatCode>0.0%</c:formatCode>
                <c:ptCount val="6"/>
                <c:pt idx="0">
                  <c:v>2.710275811569441E-2</c:v>
                </c:pt>
                <c:pt idx="1">
                  <c:v>3.7061626181363744E-2</c:v>
                </c:pt>
                <c:pt idx="2">
                  <c:v>4.8191359531364414E-2</c:v>
                </c:pt>
                <c:pt idx="3">
                  <c:v>6.0854877763024291E-2</c:v>
                </c:pt>
                <c:pt idx="4">
                  <c:v>8.1250488166835902E-2</c:v>
                </c:pt>
                <c:pt idx="5" formatCode="0.0">
                  <c:v>2.9978678856225387</c:v>
                </c:pt>
              </c:numCache>
            </c:numRef>
          </c:val>
          <c:extLst>
            <c:ext xmlns:c16="http://schemas.microsoft.com/office/drawing/2014/chart" uri="{C3380CC4-5D6E-409C-BE32-E72D297353CC}">
              <c16:uniqueId val="{00000000-D583-4A3D-8BF4-0C9608F755D6}"/>
            </c:ext>
          </c:extLst>
        </c:ser>
        <c:ser>
          <c:idx val="2"/>
          <c:order val="1"/>
          <c:tx>
            <c:v>Got at least a grade A in physics A-level</c:v>
          </c:tx>
          <c:spPr>
            <a:solidFill>
              <a:schemeClr val="accent4">
                <a:lumMod val="75000"/>
              </a:schemeClr>
            </a:solidFill>
            <a:ln>
              <a:noFill/>
            </a:ln>
            <a:effectLst/>
          </c:spPr>
          <c:invertIfNegative val="0"/>
          <c:dPt>
            <c:idx val="5"/>
            <c:invertIfNegative val="0"/>
            <c:bubble3D val="0"/>
            <c:spPr>
              <a:noFill/>
              <a:ln>
                <a:noFill/>
              </a:ln>
              <a:effectLst/>
            </c:spPr>
            <c:extLst>
              <c:ext xmlns:c16="http://schemas.microsoft.com/office/drawing/2014/chart" uri="{C3380CC4-5D6E-409C-BE32-E72D297353CC}">
                <c16:uniqueId val="{00000006-D583-4A3D-8BF4-0C9608F755D6}"/>
              </c:ext>
            </c:extLst>
          </c:dPt>
          <c:dLbls>
            <c:dLbl>
              <c:idx val="0"/>
              <c:tx>
                <c:rich>
                  <a:bodyPr/>
                  <a:lstStyle/>
                  <a:p>
                    <a:r>
                      <a:rPr lang="en-US"/>
                      <a:t>     </a:t>
                    </a:r>
                    <a:fld id="{F43FFE9E-7BC8-41CC-87A1-65679A458D7E}"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8-D583-4A3D-8BF4-0C9608F755D6}"/>
                </c:ext>
              </c:extLst>
            </c:dLbl>
            <c:dLbl>
              <c:idx val="1"/>
              <c:tx>
                <c:rich>
                  <a:bodyPr/>
                  <a:lstStyle/>
                  <a:p>
                    <a:r>
                      <a:rPr lang="en-US"/>
                      <a:t>     </a:t>
                    </a:r>
                    <a:fld id="{3288BDB0-5026-4707-9A25-93678D91AB71}"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D583-4A3D-8BF4-0C9608F755D6}"/>
                </c:ext>
              </c:extLst>
            </c:dLbl>
            <c:dLbl>
              <c:idx val="2"/>
              <c:tx>
                <c:rich>
                  <a:bodyPr/>
                  <a:lstStyle/>
                  <a:p>
                    <a:r>
                      <a:rPr lang="en-US"/>
                      <a:t>     </a:t>
                    </a:r>
                    <a:fld id="{FB6527F4-CB10-4333-9AF5-CC49596921B7}"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6-D583-4A3D-8BF4-0C9608F755D6}"/>
                </c:ext>
              </c:extLst>
            </c:dLbl>
            <c:dLbl>
              <c:idx val="3"/>
              <c:tx>
                <c:rich>
                  <a:bodyPr/>
                  <a:lstStyle/>
                  <a:p>
                    <a:r>
                      <a:rPr lang="en-US"/>
                      <a:t>     </a:t>
                    </a:r>
                    <a:fld id="{AFCE5438-8AF5-458A-89E1-5FC71F4E222F}"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D583-4A3D-8BF4-0C9608F755D6}"/>
                </c:ext>
              </c:extLst>
            </c:dLbl>
            <c:dLbl>
              <c:idx val="4"/>
              <c:tx>
                <c:rich>
                  <a:bodyPr/>
                  <a:lstStyle/>
                  <a:p>
                    <a:r>
                      <a:rPr lang="en-US"/>
                      <a:t>     </a:t>
                    </a:r>
                    <a:fld id="{026FDB37-BC9B-47F2-A0C8-62F5F46F97C0}"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D583-4A3D-8BF4-0C9608F755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'IDACI, 2015 &amp; 2019'!$C$29:$C$34</c:f>
              <c:strCache>
                <c:ptCount val="6"/>
                <c:pt idx="0">
                  <c:v>1 (most deprived)</c:v>
                </c:pt>
                <c:pt idx="1">
                  <c:v>2</c:v>
                </c:pt>
                <c:pt idx="2">
                  <c:v>3</c:v>
                </c:pt>
                <c:pt idx="3">
                  <c:v>4</c:v>
                </c:pt>
                <c:pt idx="4">
                  <c:v>5 (least deprived)</c:v>
                </c:pt>
                <c:pt idx="5">
                  <c:v>Relative difference (highest and lowest)</c:v>
                </c:pt>
              </c:strCache>
            </c:strRef>
          </c:cat>
          <c:val>
            <c:numRef>
              <c:f>'IDACI, 2015 &amp; 2019'!$H$29:$H$34</c:f>
              <c:numCache>
                <c:formatCode>0.0%</c:formatCode>
                <c:ptCount val="6"/>
                <c:pt idx="0">
                  <c:v>4.5691969733951676E-3</c:v>
                </c:pt>
                <c:pt idx="1">
                  <c:v>7.5665859564164649E-3</c:v>
                </c:pt>
                <c:pt idx="2">
                  <c:v>1.2282157676348548E-2</c:v>
                </c:pt>
                <c:pt idx="3">
                  <c:v>1.6568382410372569E-2</c:v>
                </c:pt>
                <c:pt idx="4">
                  <c:v>2.6361009138483167E-2</c:v>
                </c:pt>
                <c:pt idx="5" formatCode="0.0">
                  <c:v>5.7692870961733718</c:v>
                </c:pt>
              </c:numCache>
            </c:numRef>
          </c:val>
          <c:extLst>
            <c:ext xmlns:c16="http://schemas.microsoft.com/office/drawing/2014/chart" uri="{C3380CC4-5D6E-409C-BE32-E72D297353CC}">
              <c16:uniqueId val="{00000001-D583-4A3D-8BF4-0C9608F755D6}"/>
            </c:ext>
          </c:extLst>
        </c:ser>
        <c:dLbls>
          <c:showLegendKey val="0"/>
          <c:showVal val="0"/>
          <c:showCatName val="0"/>
          <c:showSerName val="0"/>
          <c:showPercent val="0"/>
          <c:showBubbleSize val="0"/>
        </c:dLbls>
        <c:gapWidth val="209"/>
        <c:overlap val="-3"/>
        <c:axId val="1108476336"/>
        <c:axId val="1108465936"/>
      </c:barChart>
      <c:barChart>
        <c:barDir val="col"/>
        <c:grouping val="clustered"/>
        <c:varyColors val="0"/>
        <c:ser>
          <c:idx val="0"/>
          <c:order val="2"/>
          <c:spPr>
            <a:solidFill>
              <a:schemeClr val="accent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3-D583-4A3D-8BF4-0C9608F755D6}"/>
                </c:ext>
              </c:extLst>
            </c:dLbl>
            <c:dLbl>
              <c:idx val="1"/>
              <c:delete val="1"/>
              <c:extLst>
                <c:ext xmlns:c15="http://schemas.microsoft.com/office/drawing/2012/chart" uri="{CE6537A1-D6FC-4f65-9D91-7224C49458BB}"/>
                <c:ext xmlns:c16="http://schemas.microsoft.com/office/drawing/2014/chart" uri="{C3380CC4-5D6E-409C-BE32-E72D297353CC}">
                  <c16:uniqueId val="{00000012-D583-4A3D-8BF4-0C9608F755D6}"/>
                </c:ext>
              </c:extLst>
            </c:dLbl>
            <c:dLbl>
              <c:idx val="2"/>
              <c:delete val="1"/>
              <c:extLst>
                <c:ext xmlns:c15="http://schemas.microsoft.com/office/drawing/2012/chart" uri="{CE6537A1-D6FC-4f65-9D91-7224C49458BB}"/>
                <c:ext xmlns:c16="http://schemas.microsoft.com/office/drawing/2014/chart" uri="{C3380CC4-5D6E-409C-BE32-E72D297353CC}">
                  <c16:uniqueId val="{00000011-D583-4A3D-8BF4-0C9608F755D6}"/>
                </c:ext>
              </c:extLst>
            </c:dLbl>
            <c:dLbl>
              <c:idx val="3"/>
              <c:delete val="1"/>
              <c:extLst>
                <c:ext xmlns:c15="http://schemas.microsoft.com/office/drawing/2012/chart" uri="{CE6537A1-D6FC-4f65-9D91-7224C49458BB}"/>
                <c:ext xmlns:c16="http://schemas.microsoft.com/office/drawing/2014/chart" uri="{C3380CC4-5D6E-409C-BE32-E72D297353CC}">
                  <c16:uniqueId val="{00000010-D583-4A3D-8BF4-0C9608F755D6}"/>
                </c:ext>
              </c:extLst>
            </c:dLbl>
            <c:dLbl>
              <c:idx val="4"/>
              <c:delete val="1"/>
              <c:extLst>
                <c:ext xmlns:c15="http://schemas.microsoft.com/office/drawing/2012/chart" uri="{CE6537A1-D6FC-4f65-9D91-7224C49458BB}"/>
                <c:ext xmlns:c16="http://schemas.microsoft.com/office/drawing/2014/chart" uri="{C3380CC4-5D6E-409C-BE32-E72D297353CC}">
                  <c16:uniqueId val="{0000000F-D583-4A3D-8BF4-0C9608F755D6}"/>
                </c:ext>
              </c:extLst>
            </c:dLbl>
            <c:dLbl>
              <c:idx val="5"/>
              <c:tx>
                <c:rich>
                  <a:bodyPr/>
                  <a:lstStyle/>
                  <a:p>
                    <a:fld id="{096B36F1-ABA6-4C31-8A13-31DE3D9A9FDB}" type="VALUE">
                      <a:rPr lang="en-US"/>
                      <a:pPr/>
                      <a:t>[VALUE]</a:t>
                    </a:fld>
                    <a:r>
                      <a:rPr lang="en-US"/>
                      <a:t> </a:t>
                    </a:r>
                  </a:p>
                  <a:p>
                    <a:r>
                      <a:rPr lang="en-US"/>
                      <a:t>times</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D583-4A3D-8BF4-0C9608F755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'IDACI, 2015 &amp; 2019'!$C$29:$C$34</c:f>
              <c:strCache>
                <c:ptCount val="6"/>
                <c:pt idx="0">
                  <c:v>1 (most deprived)</c:v>
                </c:pt>
                <c:pt idx="1">
                  <c:v>2</c:v>
                </c:pt>
                <c:pt idx="2">
                  <c:v>3</c:v>
                </c:pt>
                <c:pt idx="3">
                  <c:v>4</c:v>
                </c:pt>
                <c:pt idx="4">
                  <c:v>5 (least deprived)</c:v>
                </c:pt>
                <c:pt idx="5">
                  <c:v>Relative difference (highest and lowest)</c:v>
                </c:pt>
              </c:strCache>
            </c:strRef>
          </c:cat>
          <c:val>
            <c:numRef>
              <c:f>'IDACI, 2015 &amp; 2019'!$I$29:$I$34</c:f>
              <c:numCache>
                <c:formatCode>General</c:formatCode>
                <c:ptCount val="6"/>
                <c:pt idx="0">
                  <c:v>0</c:v>
                </c:pt>
                <c:pt idx="1">
                  <c:v>0</c:v>
                </c:pt>
                <c:pt idx="2">
                  <c:v>0</c:v>
                </c:pt>
                <c:pt idx="3">
                  <c:v>0</c:v>
                </c:pt>
                <c:pt idx="4">
                  <c:v>0</c:v>
                </c:pt>
                <c:pt idx="5" formatCode="0.0">
                  <c:v>2.9978678856225387</c:v>
                </c:pt>
              </c:numCache>
            </c:numRef>
          </c:val>
          <c:extLst>
            <c:ext xmlns:c16="http://schemas.microsoft.com/office/drawing/2014/chart" uri="{C3380CC4-5D6E-409C-BE32-E72D297353CC}">
              <c16:uniqueId val="{00000003-D583-4A3D-8BF4-0C9608F755D6}"/>
            </c:ext>
          </c:extLst>
        </c:ser>
        <c:ser>
          <c:idx val="3"/>
          <c:order val="3"/>
          <c:spPr>
            <a:solidFill>
              <a:schemeClr val="accent4">
                <a:lumMod val="75000"/>
              </a:schemeClr>
            </a:solidFill>
            <a:ln>
              <a:noFill/>
            </a:ln>
            <a:effectLst/>
          </c:spPr>
          <c:invertIfNegative val="0"/>
          <c:dPt>
            <c:idx val="4"/>
            <c:invertIfNegative val="0"/>
            <c:bubble3D val="0"/>
            <c:spPr>
              <a:solidFill>
                <a:schemeClr val="accent4">
                  <a:lumMod val="75000"/>
                </a:schemeClr>
              </a:solidFill>
              <a:ln>
                <a:noFill/>
              </a:ln>
              <a:effectLst/>
            </c:spPr>
            <c:extLst>
              <c:ext xmlns:c16="http://schemas.microsoft.com/office/drawing/2014/chart" uri="{C3380CC4-5D6E-409C-BE32-E72D297353CC}">
                <c16:uniqueId val="{00000008-D583-4A3D-8BF4-0C9608F755D6}"/>
              </c:ext>
            </c:extLst>
          </c:dPt>
          <c:dLbls>
            <c:dLbl>
              <c:idx val="0"/>
              <c:delete val="1"/>
              <c:extLst>
                <c:ext xmlns:c15="http://schemas.microsoft.com/office/drawing/2012/chart" uri="{CE6537A1-D6FC-4f65-9D91-7224C49458BB}"/>
                <c:ext xmlns:c16="http://schemas.microsoft.com/office/drawing/2014/chart" uri="{C3380CC4-5D6E-409C-BE32-E72D297353CC}">
                  <c16:uniqueId val="{0000000C-D583-4A3D-8BF4-0C9608F755D6}"/>
                </c:ext>
              </c:extLst>
            </c:dLbl>
            <c:dLbl>
              <c:idx val="1"/>
              <c:delete val="1"/>
              <c:extLst>
                <c:ext xmlns:c15="http://schemas.microsoft.com/office/drawing/2012/chart" uri="{CE6537A1-D6FC-4f65-9D91-7224C49458BB}"/>
                <c:ext xmlns:c16="http://schemas.microsoft.com/office/drawing/2014/chart" uri="{C3380CC4-5D6E-409C-BE32-E72D297353CC}">
                  <c16:uniqueId val="{0000000B-D583-4A3D-8BF4-0C9608F755D6}"/>
                </c:ext>
              </c:extLst>
            </c:dLbl>
            <c:dLbl>
              <c:idx val="2"/>
              <c:delete val="1"/>
              <c:extLst>
                <c:ext xmlns:c15="http://schemas.microsoft.com/office/drawing/2012/chart" uri="{CE6537A1-D6FC-4f65-9D91-7224C49458BB}"/>
                <c:ext xmlns:c16="http://schemas.microsoft.com/office/drawing/2014/chart" uri="{C3380CC4-5D6E-409C-BE32-E72D297353CC}">
                  <c16:uniqueId val="{0000000A-D583-4A3D-8BF4-0C9608F755D6}"/>
                </c:ext>
              </c:extLst>
            </c:dLbl>
            <c:dLbl>
              <c:idx val="3"/>
              <c:delete val="1"/>
              <c:extLst>
                <c:ext xmlns:c15="http://schemas.microsoft.com/office/drawing/2012/chart" uri="{CE6537A1-D6FC-4f65-9D91-7224C49458BB}"/>
                <c:ext xmlns:c16="http://schemas.microsoft.com/office/drawing/2014/chart" uri="{C3380CC4-5D6E-409C-BE32-E72D297353CC}">
                  <c16:uniqueId val="{00000009-D583-4A3D-8BF4-0C9608F755D6}"/>
                </c:ext>
              </c:extLst>
            </c:dLbl>
            <c:dLbl>
              <c:idx val="4"/>
              <c:delete val="1"/>
              <c:extLst>
                <c:ext xmlns:c15="http://schemas.microsoft.com/office/drawing/2012/chart" uri="{CE6537A1-D6FC-4f65-9D91-7224C49458BB}"/>
                <c:ext xmlns:c16="http://schemas.microsoft.com/office/drawing/2014/chart" uri="{C3380CC4-5D6E-409C-BE32-E72D297353CC}">
                  <c16:uniqueId val="{00000008-D583-4A3D-8BF4-0C9608F755D6}"/>
                </c:ext>
              </c:extLst>
            </c:dLbl>
            <c:dLbl>
              <c:idx val="5"/>
              <c:tx>
                <c:rich>
                  <a:bodyPr/>
                  <a:lstStyle/>
                  <a:p>
                    <a:fld id="{812F024D-6305-4919-B420-523EC0CC2725}" type="VALUE">
                      <a:rPr lang="en-US"/>
                      <a:pPr/>
                      <a:t>[VALUE]</a:t>
                    </a:fld>
                    <a:r>
                      <a:rPr lang="en-US"/>
                      <a:t> </a:t>
                    </a:r>
                  </a:p>
                  <a:p>
                    <a:r>
                      <a:rPr lang="en-US"/>
                      <a:t>times</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D583-4A3D-8BF4-0C9608F755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'IDACI, 2015 &amp; 2019'!$C$29:$C$34</c:f>
              <c:strCache>
                <c:ptCount val="6"/>
                <c:pt idx="0">
                  <c:v>1 (most deprived)</c:v>
                </c:pt>
                <c:pt idx="1">
                  <c:v>2</c:v>
                </c:pt>
                <c:pt idx="2">
                  <c:v>3</c:v>
                </c:pt>
                <c:pt idx="3">
                  <c:v>4</c:v>
                </c:pt>
                <c:pt idx="4">
                  <c:v>5 (least deprived)</c:v>
                </c:pt>
                <c:pt idx="5">
                  <c:v>Relative difference (highest and lowest)</c:v>
                </c:pt>
              </c:strCache>
            </c:strRef>
          </c:cat>
          <c:val>
            <c:numRef>
              <c:f>'IDACI, 2015 &amp; 2019'!$J$29:$J$34</c:f>
              <c:numCache>
                <c:formatCode>General</c:formatCode>
                <c:ptCount val="6"/>
                <c:pt idx="0">
                  <c:v>0</c:v>
                </c:pt>
                <c:pt idx="1">
                  <c:v>0</c:v>
                </c:pt>
                <c:pt idx="2">
                  <c:v>0</c:v>
                </c:pt>
                <c:pt idx="3">
                  <c:v>0</c:v>
                </c:pt>
                <c:pt idx="4">
                  <c:v>0</c:v>
                </c:pt>
                <c:pt idx="5" formatCode="0.0">
                  <c:v>5.7692870961733718</c:v>
                </c:pt>
              </c:numCache>
            </c:numRef>
          </c:val>
          <c:extLst>
            <c:ext xmlns:c16="http://schemas.microsoft.com/office/drawing/2014/chart" uri="{C3380CC4-5D6E-409C-BE32-E72D297353CC}">
              <c16:uniqueId val="{00000005-D583-4A3D-8BF4-0C9608F755D6}"/>
            </c:ext>
          </c:extLst>
        </c:ser>
        <c:dLbls>
          <c:showLegendKey val="0"/>
          <c:showVal val="0"/>
          <c:showCatName val="0"/>
          <c:showSerName val="0"/>
          <c:showPercent val="0"/>
          <c:showBubbleSize val="0"/>
        </c:dLbls>
        <c:gapWidth val="209"/>
        <c:overlap val="-3"/>
        <c:axId val="1894396847"/>
        <c:axId val="494143039"/>
      </c:barChart>
      <c:catAx>
        <c:axId val="1108476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IDACI</a:t>
                </a:r>
                <a:r>
                  <a:rPr lang="en-GB" baseline="0"/>
                  <a:t> score quintile</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465936"/>
        <c:crosses val="autoZero"/>
        <c:auto val="1"/>
        <c:lblAlgn val="ctr"/>
        <c:lblOffset val="100"/>
        <c:noMultiLvlLbl val="0"/>
      </c:catAx>
      <c:valAx>
        <c:axId val="1108465936"/>
        <c:scaling>
          <c:orientation val="minMax"/>
          <c:max val="0.1200000000000000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studying physics A-level</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476336"/>
        <c:crosses val="autoZero"/>
        <c:crossBetween val="between"/>
      </c:valAx>
      <c:valAx>
        <c:axId val="49414303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Relative</a:t>
                </a:r>
                <a:r>
                  <a:rPr lang="en-GB" baseline="0"/>
                  <a:t> difference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396847"/>
        <c:crosses val="max"/>
        <c:crossBetween val="between"/>
      </c:valAx>
      <c:catAx>
        <c:axId val="1894396847"/>
        <c:scaling>
          <c:orientation val="minMax"/>
        </c:scaling>
        <c:delete val="1"/>
        <c:axPos val="b"/>
        <c:numFmt formatCode="General" sourceLinked="1"/>
        <c:majorTickMark val="out"/>
        <c:minorTickMark val="none"/>
        <c:tickLblPos val="nextTo"/>
        <c:crossAx val="494143039"/>
        <c:crosses val="autoZero"/>
        <c:auto val="1"/>
        <c:lblAlgn val="ctr"/>
        <c:lblOffset val="100"/>
        <c:noMultiLvlLbl val="0"/>
      </c:cat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entering A-level physics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2013-19'!$B$6</c:f>
              <c:strCache>
                <c:ptCount val="1"/>
                <c:pt idx="0">
                  <c:v>IGB / Drayson schools</c:v>
                </c:pt>
              </c:strCache>
            </c:strRef>
          </c:tx>
          <c:spPr>
            <a:ln w="28575" cap="rnd">
              <a:solidFill>
                <a:schemeClr val="accent3"/>
              </a:solidFill>
              <a:round/>
            </a:ln>
            <a:effectLst/>
          </c:spPr>
          <c:marker>
            <c:symbol val="none"/>
          </c:marker>
          <c:cat>
            <c:numRef>
              <c:f>'Entry, 2013-19'!$A$5:$A$11</c:f>
              <c:numCache>
                <c:formatCode>General</c:formatCode>
                <c:ptCount val="7"/>
                <c:pt idx="0">
                  <c:v>2013</c:v>
                </c:pt>
                <c:pt idx="1">
                  <c:v>2014</c:v>
                </c:pt>
                <c:pt idx="2">
                  <c:v>2015</c:v>
                </c:pt>
                <c:pt idx="3">
                  <c:v>2016</c:v>
                </c:pt>
                <c:pt idx="4">
                  <c:v>2017</c:v>
                </c:pt>
                <c:pt idx="5">
                  <c:v>2018</c:v>
                </c:pt>
                <c:pt idx="6">
                  <c:v>2019</c:v>
                </c:pt>
              </c:numCache>
            </c:numRef>
          </c:cat>
          <c:val>
            <c:numRef>
              <c:f>'Entry, 2013-19'!$E$5:$E$11</c:f>
              <c:numCache>
                <c:formatCode>0.0%</c:formatCode>
                <c:ptCount val="7"/>
                <c:pt idx="0">
                  <c:v>5.3165442462399438E-2</c:v>
                </c:pt>
                <c:pt idx="1">
                  <c:v>5.0503235082674333E-2</c:v>
                </c:pt>
                <c:pt idx="2">
                  <c:v>4.8944848377371876E-2</c:v>
                </c:pt>
                <c:pt idx="3">
                  <c:v>4.7858039075103068E-2</c:v>
                </c:pt>
                <c:pt idx="4">
                  <c:v>5.6259044862518093E-2</c:v>
                </c:pt>
                <c:pt idx="5">
                  <c:v>6.1449383638401196E-2</c:v>
                </c:pt>
                <c:pt idx="6">
                  <c:v>6.2571756601607353E-2</c:v>
                </c:pt>
              </c:numCache>
            </c:numRef>
          </c:val>
          <c:smooth val="0"/>
          <c:extLst>
            <c:ext xmlns:c16="http://schemas.microsoft.com/office/drawing/2014/chart" uri="{C3380CC4-5D6E-409C-BE32-E72D297353CC}">
              <c16:uniqueId val="{00000000-FC53-4357-B939-2205E67739CB}"/>
            </c:ext>
          </c:extLst>
        </c:ser>
        <c:ser>
          <c:idx val="0"/>
          <c:order val="1"/>
          <c:tx>
            <c:strRef>
              <c:f>'Entry, 2013-19'!$B$12</c:f>
              <c:strCache>
                <c:ptCount val="1"/>
                <c:pt idx="0">
                  <c:v>Comparison schools</c:v>
                </c:pt>
              </c:strCache>
            </c:strRef>
          </c:tx>
          <c:spPr>
            <a:ln w="28575" cap="rnd">
              <a:solidFill>
                <a:srgbClr val="216D8F"/>
              </a:solidFill>
              <a:round/>
            </a:ln>
            <a:effectLst/>
          </c:spPr>
          <c:marker>
            <c:symbol val="none"/>
          </c:marker>
          <c:val>
            <c:numRef>
              <c:f>'Entry, 2013-19'!$E$12:$E$18</c:f>
              <c:numCache>
                <c:formatCode>0.0%</c:formatCode>
                <c:ptCount val="7"/>
                <c:pt idx="0">
                  <c:v>5.6376360808709176E-2</c:v>
                </c:pt>
                <c:pt idx="1">
                  <c:v>5.0874091534079749E-2</c:v>
                </c:pt>
                <c:pt idx="2">
                  <c:v>4.9282110981761738E-2</c:v>
                </c:pt>
                <c:pt idx="3">
                  <c:v>4.8881036513545348E-2</c:v>
                </c:pt>
                <c:pt idx="4">
                  <c:v>5.1638530287984111E-2</c:v>
                </c:pt>
                <c:pt idx="5">
                  <c:v>5.6757860351163737E-2</c:v>
                </c:pt>
                <c:pt idx="6">
                  <c:v>5.9816590245935809E-2</c:v>
                </c:pt>
              </c:numCache>
            </c:numRef>
          </c:val>
          <c:smooth val="0"/>
          <c:extLst>
            <c:ext xmlns:c16="http://schemas.microsoft.com/office/drawing/2014/chart" uri="{C3380CC4-5D6E-409C-BE32-E72D297353CC}">
              <c16:uniqueId val="{00000001-FC53-4357-B939-2205E67739CB}"/>
            </c:ext>
          </c:extLst>
        </c:ser>
        <c:ser>
          <c:idx val="1"/>
          <c:order val="2"/>
          <c:tx>
            <c:strRef>
              <c:f>'Entry, 2013-19'!$B$19</c:f>
              <c:strCache>
                <c:ptCount val="1"/>
                <c:pt idx="0">
                  <c:v>All other schools</c:v>
                </c:pt>
              </c:strCache>
            </c:strRef>
          </c:tx>
          <c:spPr>
            <a:ln w="28575" cap="rnd">
              <a:solidFill>
                <a:schemeClr val="bg1">
                  <a:lumMod val="65000"/>
                </a:schemeClr>
              </a:solidFill>
              <a:round/>
            </a:ln>
            <a:effectLst/>
          </c:spPr>
          <c:marker>
            <c:symbol val="none"/>
          </c:marker>
          <c:val>
            <c:numRef>
              <c:f>'Entry, 2013-19'!$E$19:$E$25</c:f>
              <c:numCache>
                <c:formatCode>0.0%</c:formatCode>
                <c:ptCount val="7"/>
                <c:pt idx="0">
                  <c:v>4.5591363418037101E-2</c:v>
                </c:pt>
                <c:pt idx="1">
                  <c:v>4.7458927552107524E-2</c:v>
                </c:pt>
                <c:pt idx="2">
                  <c:v>4.3946602173463384E-2</c:v>
                </c:pt>
                <c:pt idx="3">
                  <c:v>4.3676246912661462E-2</c:v>
                </c:pt>
                <c:pt idx="4">
                  <c:v>4.6879871355200761E-2</c:v>
                </c:pt>
                <c:pt idx="5">
                  <c:v>5.1844766132540514E-2</c:v>
                </c:pt>
                <c:pt idx="6">
                  <c:v>5.3811240679431382E-2</c:v>
                </c:pt>
              </c:numCache>
            </c:numRef>
          </c:val>
          <c:smooth val="0"/>
          <c:extLst>
            <c:ext xmlns:c16="http://schemas.microsoft.com/office/drawing/2014/chart" uri="{C3380CC4-5D6E-409C-BE32-E72D297353CC}">
              <c16:uniqueId val="{00000002-FC53-4357-B939-2205E67739CB}"/>
            </c:ext>
          </c:extLst>
        </c:ser>
        <c:ser>
          <c:idx val="3"/>
          <c:order val="3"/>
          <c:tx>
            <c:strRef>
              <c:f>'Entry, 2013-19'!$B$26</c:f>
              <c:strCache>
                <c:ptCount val="1"/>
                <c:pt idx="0">
                  <c:v>Drayson</c:v>
                </c:pt>
              </c:strCache>
            </c:strRef>
          </c:tx>
          <c:spPr>
            <a:ln w="28575" cap="rnd">
              <a:solidFill>
                <a:schemeClr val="accent4"/>
              </a:solidFill>
              <a:round/>
            </a:ln>
            <a:effectLst/>
          </c:spPr>
          <c:marker>
            <c:symbol val="none"/>
          </c:marker>
          <c:val>
            <c:numRef>
              <c:f>'Entry, 2013-19'!$E$26:$E$32</c:f>
              <c:numCache>
                <c:formatCode>0.0%</c:formatCode>
                <c:ptCount val="7"/>
                <c:pt idx="0">
                  <c:v>6.0787671232876712E-2</c:v>
                </c:pt>
                <c:pt idx="1">
                  <c:v>4.8713235294117647E-2</c:v>
                </c:pt>
                <c:pt idx="2">
                  <c:v>3.9695945945945943E-2</c:v>
                </c:pt>
                <c:pt idx="3">
                  <c:v>5.3200332502078139E-2</c:v>
                </c:pt>
                <c:pt idx="4">
                  <c:v>6.5587734241908002E-2</c:v>
                </c:pt>
                <c:pt idx="5">
                  <c:v>7.5571177504393669E-2</c:v>
                </c:pt>
                <c:pt idx="6">
                  <c:v>8.0449826989619375E-2</c:v>
                </c:pt>
              </c:numCache>
            </c:numRef>
          </c:val>
          <c:smooth val="0"/>
          <c:extLst>
            <c:ext xmlns:c16="http://schemas.microsoft.com/office/drawing/2014/chart" uri="{C3380CC4-5D6E-409C-BE32-E72D297353CC}">
              <c16:uniqueId val="{00000003-FC53-4357-B939-2205E67739CB}"/>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 in entries compared to 2015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2013-19'!$B$6</c:f>
              <c:strCache>
                <c:ptCount val="1"/>
                <c:pt idx="0">
                  <c:v>IGB / Drayson schools</c:v>
                </c:pt>
              </c:strCache>
            </c:strRef>
          </c:tx>
          <c:spPr>
            <a:ln w="28575" cap="rnd">
              <a:solidFill>
                <a:schemeClr val="accent3"/>
              </a:solidFill>
              <a:round/>
            </a:ln>
            <a:effectLst/>
          </c:spPr>
          <c:marker>
            <c:symbol val="none"/>
          </c:marker>
          <c:cat>
            <c:numRef>
              <c:f>'Entry, 2013-19'!$A$21:$A$25</c:f>
              <c:numCache>
                <c:formatCode>General</c:formatCode>
                <c:ptCount val="5"/>
                <c:pt idx="0">
                  <c:v>2015</c:v>
                </c:pt>
                <c:pt idx="1">
                  <c:v>2016</c:v>
                </c:pt>
                <c:pt idx="2">
                  <c:v>2017</c:v>
                </c:pt>
                <c:pt idx="3">
                  <c:v>2018</c:v>
                </c:pt>
                <c:pt idx="4">
                  <c:v>2019</c:v>
                </c:pt>
              </c:numCache>
            </c:numRef>
          </c:cat>
          <c:val>
            <c:numRef>
              <c:f>'Entry, 2013-19'!$H$7:$H$11</c:f>
              <c:numCache>
                <c:formatCode>0.0%</c:formatCode>
                <c:ptCount val="5"/>
                <c:pt idx="0">
                  <c:v>1</c:v>
                </c:pt>
                <c:pt idx="1">
                  <c:v>0.96739130434782605</c:v>
                </c:pt>
                <c:pt idx="2">
                  <c:v>1.1268115942028984</c:v>
                </c:pt>
                <c:pt idx="3">
                  <c:v>1.1920289855072463</c:v>
                </c:pt>
                <c:pt idx="4">
                  <c:v>1.1847826086956521</c:v>
                </c:pt>
              </c:numCache>
            </c:numRef>
          </c:val>
          <c:smooth val="0"/>
          <c:extLst>
            <c:ext xmlns:c16="http://schemas.microsoft.com/office/drawing/2014/chart" uri="{C3380CC4-5D6E-409C-BE32-E72D297353CC}">
              <c16:uniqueId val="{00000000-0124-4C3E-B03D-7FDE48AA6B7B}"/>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'Entry, 2013-19'!$A$21:$A$25</c:f>
              <c:numCache>
                <c:formatCode>General</c:formatCode>
                <c:ptCount val="5"/>
                <c:pt idx="0">
                  <c:v>2015</c:v>
                </c:pt>
                <c:pt idx="1">
                  <c:v>2016</c:v>
                </c:pt>
                <c:pt idx="2">
                  <c:v>2017</c:v>
                </c:pt>
                <c:pt idx="3">
                  <c:v>2018</c:v>
                </c:pt>
                <c:pt idx="4">
                  <c:v>2019</c:v>
                </c:pt>
              </c:numCache>
            </c:numRef>
          </c:cat>
          <c:val>
            <c:numRef>
              <c:f>'Entry, 2013-19'!$H$14:$H$18</c:f>
              <c:numCache>
                <c:formatCode>0.0%</c:formatCode>
                <c:ptCount val="5"/>
                <c:pt idx="0">
                  <c:v>1</c:v>
                </c:pt>
                <c:pt idx="1">
                  <c:v>0.98031496062992129</c:v>
                </c:pt>
                <c:pt idx="2">
                  <c:v>1.0236220472440944</c:v>
                </c:pt>
                <c:pt idx="3">
                  <c:v>1.094488188976378</c:v>
                </c:pt>
                <c:pt idx="4">
                  <c:v>1.1299212598425197</c:v>
                </c:pt>
              </c:numCache>
            </c:numRef>
          </c:val>
          <c:smooth val="0"/>
          <c:extLst>
            <c:ext xmlns:c16="http://schemas.microsoft.com/office/drawing/2014/chart" uri="{C3380CC4-5D6E-409C-BE32-E72D297353CC}">
              <c16:uniqueId val="{00000001-0124-4C3E-B03D-7FDE48AA6B7B}"/>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2013-19'!$A$21:$A$25</c:f>
              <c:numCache>
                <c:formatCode>General</c:formatCode>
                <c:ptCount val="5"/>
                <c:pt idx="0">
                  <c:v>2015</c:v>
                </c:pt>
                <c:pt idx="1">
                  <c:v>2016</c:v>
                </c:pt>
                <c:pt idx="2">
                  <c:v>2017</c:v>
                </c:pt>
                <c:pt idx="3">
                  <c:v>2018</c:v>
                </c:pt>
                <c:pt idx="4">
                  <c:v>2019</c:v>
                </c:pt>
              </c:numCache>
            </c:numRef>
          </c:cat>
          <c:val>
            <c:numRef>
              <c:f>'Entry, 2013-19'!$H$21:$H$25</c:f>
              <c:numCache>
                <c:formatCode>0.0%</c:formatCode>
                <c:ptCount val="5"/>
                <c:pt idx="0">
                  <c:v>1</c:v>
                </c:pt>
                <c:pt idx="1">
                  <c:v>0.97134581566152889</c:v>
                </c:pt>
                <c:pt idx="2">
                  <c:v>1.0343953656770457</c:v>
                </c:pt>
                <c:pt idx="3">
                  <c:v>1.1157029067963173</c:v>
                </c:pt>
                <c:pt idx="4">
                  <c:v>1.1332367849384504</c:v>
                </c:pt>
              </c:numCache>
            </c:numRef>
          </c:val>
          <c:smooth val="0"/>
          <c:extLst>
            <c:ext xmlns:c16="http://schemas.microsoft.com/office/drawing/2014/chart" uri="{C3380CC4-5D6E-409C-BE32-E72D297353CC}">
              <c16:uniqueId val="{00000002-0124-4C3E-B03D-7FDE48AA6B7B}"/>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'Entry, 2013-19'!$A$21:$A$25</c:f>
              <c:numCache>
                <c:formatCode>General</c:formatCode>
                <c:ptCount val="5"/>
                <c:pt idx="0">
                  <c:v>2015</c:v>
                </c:pt>
                <c:pt idx="1">
                  <c:v>2016</c:v>
                </c:pt>
                <c:pt idx="2">
                  <c:v>2017</c:v>
                </c:pt>
                <c:pt idx="3">
                  <c:v>2018</c:v>
                </c:pt>
                <c:pt idx="4">
                  <c:v>2019</c:v>
                </c:pt>
              </c:numCache>
            </c:numRef>
          </c:cat>
          <c:val>
            <c:numRef>
              <c:f>'Entry, 2013-19'!$H$28:$H$32</c:f>
              <c:numCache>
                <c:formatCode>0.0%</c:formatCode>
                <c:ptCount val="5"/>
                <c:pt idx="0">
                  <c:v>1</c:v>
                </c:pt>
                <c:pt idx="1">
                  <c:v>1.3617021276595744</c:v>
                </c:pt>
                <c:pt idx="2">
                  <c:v>1.6382978723404256</c:v>
                </c:pt>
                <c:pt idx="3">
                  <c:v>1.8297872340425532</c:v>
                </c:pt>
                <c:pt idx="4">
                  <c:v>1.9787234042553192</c:v>
                </c:pt>
              </c:numCache>
            </c:numRef>
          </c:val>
          <c:smooth val="0"/>
          <c:extLst>
            <c:ext xmlns:c16="http://schemas.microsoft.com/office/drawing/2014/chart" uri="{C3380CC4-5D6E-409C-BE32-E72D297353CC}">
              <c16:uniqueId val="{00000003-0124-4C3E-B03D-7FDE48AA6B7B}"/>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female pupils entering A-level</a:t>
            </a:r>
            <a:r>
              <a:rPr lang="en-GB" baseline="0"/>
              <a:t> physics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IGB / Drayson schools</c:v>
                </c:pt>
              </c:strCache>
            </c:strRef>
          </c:tx>
          <c:spPr>
            <a:ln w="28575" cap="rnd">
              <a:solidFill>
                <a:schemeClr val="accent3"/>
              </a:solidFill>
              <a:round/>
            </a:ln>
            <a:effectLst/>
          </c:spPr>
          <c:marker>
            <c:symbol val="none"/>
          </c:marker>
          <c:cat>
            <c:numRef>
              <c:f>'Entry, 2013-19'!$A$5:$A$11</c:f>
              <c:numCache>
                <c:formatCode>General</c:formatCode>
                <c:ptCount val="7"/>
                <c:pt idx="0">
                  <c:v>2013</c:v>
                </c:pt>
                <c:pt idx="1">
                  <c:v>2014</c:v>
                </c:pt>
                <c:pt idx="2">
                  <c:v>2015</c:v>
                </c:pt>
                <c:pt idx="3">
                  <c:v>2016</c:v>
                </c:pt>
                <c:pt idx="4">
                  <c:v>2017</c:v>
                </c:pt>
                <c:pt idx="5">
                  <c:v>2018</c:v>
                </c:pt>
                <c:pt idx="6">
                  <c:v>2019</c:v>
                </c:pt>
              </c:numCache>
            </c:numRef>
          </c:cat>
          <c:val>
            <c:numRef>
              <c:f>'Female entry, 2013-19'!$F$6:$F$12</c:f>
              <c:numCache>
                <c:formatCode>0.0%</c:formatCode>
                <c:ptCount val="7"/>
                <c:pt idx="0">
                  <c:v>1.9430950728660652E-2</c:v>
                </c:pt>
                <c:pt idx="1">
                  <c:v>1.4726507713884993E-2</c:v>
                </c:pt>
                <c:pt idx="2">
                  <c:v>1.5789473684210527E-2</c:v>
                </c:pt>
                <c:pt idx="3">
                  <c:v>1.7437722419928827E-2</c:v>
                </c:pt>
                <c:pt idx="4">
                  <c:v>1.955207963028795E-2</c:v>
                </c:pt>
                <c:pt idx="5">
                  <c:v>2.6656793780081452E-2</c:v>
                </c:pt>
                <c:pt idx="6">
                  <c:v>2.6446914526638558E-2</c:v>
                </c:pt>
              </c:numCache>
            </c:numRef>
          </c:val>
          <c:smooth val="0"/>
          <c:extLst>
            <c:ext xmlns:c16="http://schemas.microsoft.com/office/drawing/2014/chart" uri="{C3380CC4-5D6E-409C-BE32-E72D297353CC}">
              <c16:uniqueId val="{00000000-9796-4177-94D2-C762B75CBED5}"/>
            </c:ext>
          </c:extLst>
        </c:ser>
        <c:ser>
          <c:idx val="0"/>
          <c:order val="1"/>
          <c:tx>
            <c:strRef>
              <c:f>'Entry, 2013-19'!$B$12</c:f>
              <c:strCache>
                <c:ptCount val="1"/>
                <c:pt idx="0">
                  <c:v>Comparison schools</c:v>
                </c:pt>
              </c:strCache>
            </c:strRef>
          </c:tx>
          <c:spPr>
            <a:ln w="28575" cap="rnd">
              <a:solidFill>
                <a:srgbClr val="216D8F"/>
              </a:solidFill>
              <a:round/>
            </a:ln>
            <a:effectLst/>
          </c:spPr>
          <c:marker>
            <c:symbol val="none"/>
          </c:marker>
          <c:val>
            <c:numRef>
              <c:f>'Female entry, 2013-19'!$F$13:$F$19</c:f>
              <c:numCache>
                <c:formatCode>0.0%</c:formatCode>
                <c:ptCount val="7"/>
                <c:pt idx="0">
                  <c:v>2.1284829721362229E-2</c:v>
                </c:pt>
                <c:pt idx="1">
                  <c:v>1.5694716242661447E-2</c:v>
                </c:pt>
                <c:pt idx="2">
                  <c:v>1.6067979915025107E-2</c:v>
                </c:pt>
                <c:pt idx="3">
                  <c:v>1.8606461658232775E-2</c:v>
                </c:pt>
                <c:pt idx="4">
                  <c:v>1.9098457888493476E-2</c:v>
                </c:pt>
                <c:pt idx="5">
                  <c:v>2.1806346623270953E-2</c:v>
                </c:pt>
                <c:pt idx="6">
                  <c:v>2.3788003286770748E-2</c:v>
                </c:pt>
              </c:numCache>
            </c:numRef>
          </c:val>
          <c:smooth val="0"/>
          <c:extLst>
            <c:ext xmlns:c16="http://schemas.microsoft.com/office/drawing/2014/chart" uri="{C3380CC4-5D6E-409C-BE32-E72D297353CC}">
              <c16:uniqueId val="{00000001-9796-4177-94D2-C762B75CBED5}"/>
            </c:ext>
          </c:extLst>
        </c:ser>
        <c:ser>
          <c:idx val="1"/>
          <c:order val="2"/>
          <c:tx>
            <c:strRef>
              <c:f>'Entry, 2013-19'!$B$19</c:f>
              <c:strCache>
                <c:ptCount val="1"/>
                <c:pt idx="0">
                  <c:v>All other schools</c:v>
                </c:pt>
              </c:strCache>
            </c:strRef>
          </c:tx>
          <c:spPr>
            <a:ln w="28575" cap="rnd">
              <a:solidFill>
                <a:schemeClr val="bg1">
                  <a:lumMod val="65000"/>
                </a:schemeClr>
              </a:solidFill>
              <a:round/>
            </a:ln>
            <a:effectLst/>
          </c:spPr>
          <c:marker>
            <c:symbol val="none"/>
          </c:marker>
          <c:val>
            <c:numRef>
              <c:f>'Female entry, 2013-19'!$F$20:$F$26</c:f>
              <c:numCache>
                <c:formatCode>0.0%</c:formatCode>
                <c:ptCount val="7"/>
                <c:pt idx="0">
                  <c:v>1.7082401833007115E-2</c:v>
                </c:pt>
                <c:pt idx="1">
                  <c:v>1.8276394010083529E-2</c:v>
                </c:pt>
                <c:pt idx="2">
                  <c:v>1.7970299535671391E-2</c:v>
                </c:pt>
                <c:pt idx="3">
                  <c:v>1.75865788122701E-2</c:v>
                </c:pt>
                <c:pt idx="4">
                  <c:v>1.8714057203793273E-2</c:v>
                </c:pt>
                <c:pt idx="5">
                  <c:v>2.1487104329069671E-2</c:v>
                </c:pt>
                <c:pt idx="6">
                  <c:v>2.24114924625359E-2</c:v>
                </c:pt>
              </c:numCache>
            </c:numRef>
          </c:val>
          <c:smooth val="0"/>
          <c:extLst>
            <c:ext xmlns:c16="http://schemas.microsoft.com/office/drawing/2014/chart" uri="{C3380CC4-5D6E-409C-BE32-E72D297353CC}">
              <c16:uniqueId val="{00000002-9796-4177-94D2-C762B75CBED5}"/>
            </c:ext>
          </c:extLst>
        </c:ser>
        <c:ser>
          <c:idx val="3"/>
          <c:order val="3"/>
          <c:tx>
            <c:strRef>
              <c:f>'Entry, 2013-19'!$B$26</c:f>
              <c:strCache>
                <c:ptCount val="1"/>
                <c:pt idx="0">
                  <c:v>Drayson</c:v>
                </c:pt>
              </c:strCache>
            </c:strRef>
          </c:tx>
          <c:spPr>
            <a:ln w="28575" cap="rnd">
              <a:solidFill>
                <a:schemeClr val="accent4"/>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4-9796-4177-94D2-C762B75CBED5}"/>
              </c:ext>
            </c:extLst>
          </c:dPt>
          <c:dPt>
            <c:idx val="2"/>
            <c:marker>
              <c:symbol val="none"/>
            </c:marker>
            <c:bubble3D val="0"/>
            <c:spPr>
              <a:ln w="28575" cap="rnd">
                <a:noFill/>
                <a:round/>
              </a:ln>
              <a:effectLst/>
            </c:spPr>
            <c:extLst>
              <c:ext xmlns:c16="http://schemas.microsoft.com/office/drawing/2014/chart" uri="{C3380CC4-5D6E-409C-BE32-E72D297353CC}">
                <c16:uniqueId val="{00000006-9796-4177-94D2-C762B75CBED5}"/>
              </c:ext>
            </c:extLst>
          </c:dPt>
          <c:dPt>
            <c:idx val="3"/>
            <c:marker>
              <c:symbol val="none"/>
            </c:marker>
            <c:bubble3D val="0"/>
            <c:spPr>
              <a:ln w="28575" cap="rnd">
                <a:noFill/>
                <a:round/>
              </a:ln>
              <a:effectLst/>
            </c:spPr>
            <c:extLst>
              <c:ext xmlns:c16="http://schemas.microsoft.com/office/drawing/2014/chart" uri="{C3380CC4-5D6E-409C-BE32-E72D297353CC}">
                <c16:uniqueId val="{00000008-9796-4177-94D2-C762B75CBED5}"/>
              </c:ext>
            </c:extLst>
          </c:dPt>
          <c:val>
            <c:numRef>
              <c:f>'Female entry, 2013-19'!$F$27:$F$33</c:f>
              <c:numCache>
                <c:formatCode>0.0%</c:formatCode>
                <c:ptCount val="7"/>
                <c:pt idx="0">
                  <c:v>2.4817518248175182E-2</c:v>
                </c:pt>
                <c:pt idx="1">
                  <c:v>0</c:v>
                </c:pt>
                <c:pt idx="2">
                  <c:v>0</c:v>
                </c:pt>
                <c:pt idx="3">
                  <c:v>1.6344725111441308E-2</c:v>
                </c:pt>
                <c:pt idx="4">
                  <c:v>2.7067669172932331E-2</c:v>
                </c:pt>
                <c:pt idx="5">
                  <c:v>3.3762057877813507E-2</c:v>
                </c:pt>
                <c:pt idx="6">
                  <c:v>4.503105590062112E-2</c:v>
                </c:pt>
              </c:numCache>
            </c:numRef>
          </c:val>
          <c:smooth val="0"/>
          <c:extLst>
            <c:ext xmlns:c16="http://schemas.microsoft.com/office/drawing/2014/chart" uri="{C3380CC4-5D6E-409C-BE32-E72D297353CC}">
              <c16:uniqueId val="{00000009-9796-4177-94D2-C762B75CBED5}"/>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pupils</a:t>
            </a:r>
            <a:r>
              <a:rPr lang="en-US" baseline="0"/>
              <a:t> </a:t>
            </a:r>
            <a:r>
              <a:rPr lang="en-US"/>
              <a:t>entering</a:t>
            </a:r>
            <a:r>
              <a:rPr lang="en-US" baseline="0"/>
              <a:t> A-level physics who were female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IGB / Drayson schools</c:v>
                </c:pt>
              </c:strCache>
            </c:strRef>
          </c:tx>
          <c:spPr>
            <a:ln w="28575" cap="rnd">
              <a:solidFill>
                <a:schemeClr val="accent3"/>
              </a:solidFill>
              <a:round/>
            </a:ln>
            <a:effectLst/>
          </c:spPr>
          <c:marker>
            <c:symbol val="none"/>
          </c:marker>
          <c:cat>
            <c:numRef>
              <c:f>'Entry, 2013-19'!$A$5:$A$11</c:f>
              <c:numCache>
                <c:formatCode>General</c:formatCode>
                <c:ptCount val="7"/>
                <c:pt idx="0">
                  <c:v>2013</c:v>
                </c:pt>
                <c:pt idx="1">
                  <c:v>2014</c:v>
                </c:pt>
                <c:pt idx="2">
                  <c:v>2015</c:v>
                </c:pt>
                <c:pt idx="3">
                  <c:v>2016</c:v>
                </c:pt>
                <c:pt idx="4">
                  <c:v>2017</c:v>
                </c:pt>
                <c:pt idx="5">
                  <c:v>2018</c:v>
                </c:pt>
                <c:pt idx="6">
                  <c:v>2019</c:v>
                </c:pt>
              </c:numCache>
            </c:numRef>
          </c:cat>
          <c:val>
            <c:numRef>
              <c:f>'Female entry, 2013-19'!$G$6:$G$12</c:f>
              <c:numCache>
                <c:formatCode>0.0%</c:formatCode>
                <c:ptCount val="7"/>
                <c:pt idx="0">
                  <c:v>0.18421052631578946</c:v>
                </c:pt>
                <c:pt idx="1">
                  <c:v>0.1494661921708185</c:v>
                </c:pt>
                <c:pt idx="2">
                  <c:v>0.16304347826086957</c:v>
                </c:pt>
                <c:pt idx="3">
                  <c:v>0.18352059925093633</c:v>
                </c:pt>
                <c:pt idx="4">
                  <c:v>0.17684887459807075</c:v>
                </c:pt>
                <c:pt idx="5">
                  <c:v>0.21884498480243161</c:v>
                </c:pt>
                <c:pt idx="6">
                  <c:v>0.21100917431192662</c:v>
                </c:pt>
              </c:numCache>
            </c:numRef>
          </c:val>
          <c:smooth val="0"/>
          <c:extLst>
            <c:ext xmlns:c16="http://schemas.microsoft.com/office/drawing/2014/chart" uri="{C3380CC4-5D6E-409C-BE32-E72D297353CC}">
              <c16:uniqueId val="{00000000-5878-4DE0-8A71-4F4BC29B8AD1}"/>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val>
            <c:numRef>
              <c:f>'Female entry, 2013-19'!$G$13:$G$19</c:f>
              <c:numCache>
                <c:formatCode>0.0%</c:formatCode>
                <c:ptCount val="7"/>
                <c:pt idx="0">
                  <c:v>0.18965517241379309</c:v>
                </c:pt>
                <c:pt idx="1">
                  <c:v>0.15482625482625484</c:v>
                </c:pt>
                <c:pt idx="2">
                  <c:v>0.16377952755905512</c:v>
                </c:pt>
                <c:pt idx="3">
                  <c:v>0.19196787148594377</c:v>
                </c:pt>
                <c:pt idx="4">
                  <c:v>0.18576923076923077</c:v>
                </c:pt>
                <c:pt idx="5">
                  <c:v>0.19280575539568345</c:v>
                </c:pt>
                <c:pt idx="6">
                  <c:v>0.20174216027874564</c:v>
                </c:pt>
              </c:numCache>
            </c:numRef>
          </c:val>
          <c:smooth val="0"/>
          <c:extLst>
            <c:ext xmlns:c16="http://schemas.microsoft.com/office/drawing/2014/chart" uri="{C3380CC4-5D6E-409C-BE32-E72D297353CC}">
              <c16:uniqueId val="{00000001-5878-4DE0-8A71-4F4BC29B8AD1}"/>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val>
            <c:numRef>
              <c:f>'Female entry, 2013-19'!$G$20:$G$26</c:f>
              <c:numCache>
                <c:formatCode>0.0%</c:formatCode>
                <c:ptCount val="7"/>
                <c:pt idx="0">
                  <c:v>0.18476897606983395</c:v>
                </c:pt>
                <c:pt idx="1">
                  <c:v>0.18922867160109078</c:v>
                </c:pt>
                <c:pt idx="2">
                  <c:v>0.20197579393814005</c:v>
                </c:pt>
                <c:pt idx="3">
                  <c:v>0.19882854100106495</c:v>
                </c:pt>
                <c:pt idx="4">
                  <c:v>0.19655982799139957</c:v>
                </c:pt>
                <c:pt idx="5">
                  <c:v>0.20458022344814797</c:v>
                </c:pt>
                <c:pt idx="6">
                  <c:v>0.20620721131903241</c:v>
                </c:pt>
              </c:numCache>
            </c:numRef>
          </c:val>
          <c:smooth val="0"/>
          <c:extLst>
            <c:ext xmlns:c16="http://schemas.microsoft.com/office/drawing/2014/chart" uri="{C3380CC4-5D6E-409C-BE32-E72D297353CC}">
              <c16:uniqueId val="{00000002-5878-4DE0-8A71-4F4BC29B8AD1}"/>
            </c:ext>
          </c:extLst>
        </c:ser>
        <c:ser>
          <c:idx val="3"/>
          <c:order val="3"/>
          <c:tx>
            <c:strRef>
              <c:f>'Entry, 2013-19'!$B$26</c:f>
              <c:strCache>
                <c:ptCount val="1"/>
                <c:pt idx="0">
                  <c:v>Drayson</c:v>
                </c:pt>
              </c:strCache>
            </c:strRef>
          </c:tx>
          <c:spPr>
            <a:ln w="28575" cap="rnd">
              <a:solidFill>
                <a:schemeClr val="accent4"/>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4-5878-4DE0-8A71-4F4BC29B8AD1}"/>
              </c:ext>
            </c:extLst>
          </c:dPt>
          <c:dPt>
            <c:idx val="2"/>
            <c:marker>
              <c:symbol val="none"/>
            </c:marker>
            <c:bubble3D val="0"/>
            <c:spPr>
              <a:ln w="28575" cap="rnd">
                <a:noFill/>
                <a:round/>
              </a:ln>
              <a:effectLst/>
            </c:spPr>
            <c:extLst>
              <c:ext xmlns:c16="http://schemas.microsoft.com/office/drawing/2014/chart" uri="{C3380CC4-5D6E-409C-BE32-E72D297353CC}">
                <c16:uniqueId val="{00000006-5878-4DE0-8A71-4F4BC29B8AD1}"/>
              </c:ext>
            </c:extLst>
          </c:dPt>
          <c:dPt>
            <c:idx val="3"/>
            <c:marker>
              <c:symbol val="none"/>
            </c:marker>
            <c:bubble3D val="0"/>
            <c:spPr>
              <a:ln w="28575" cap="rnd">
                <a:noFill/>
                <a:round/>
              </a:ln>
              <a:effectLst/>
            </c:spPr>
            <c:extLst>
              <c:ext xmlns:c16="http://schemas.microsoft.com/office/drawing/2014/chart" uri="{C3380CC4-5D6E-409C-BE32-E72D297353CC}">
                <c16:uniqueId val="{00000008-5878-4DE0-8A71-4F4BC29B8AD1}"/>
              </c:ext>
            </c:extLst>
          </c:dPt>
          <c:val>
            <c:numRef>
              <c:f>'Female entry, 2013-19'!$I$27:$I$33</c:f>
              <c:numCache>
                <c:formatCode>0.0%</c:formatCode>
                <c:ptCount val="7"/>
                <c:pt idx="0">
                  <c:v>0</c:v>
                </c:pt>
                <c:pt idx="1">
                  <c:v>0</c:v>
                </c:pt>
                <c:pt idx="2">
                  <c:v>0</c:v>
                </c:pt>
                <c:pt idx="3">
                  <c:v>-1.483679525222552E-3</c:v>
                </c:pt>
                <c:pt idx="4">
                  <c:v>-1.3353115727002967E-2</c:v>
                </c:pt>
                <c:pt idx="5">
                  <c:v>-7.71513353115727E-2</c:v>
                </c:pt>
                <c:pt idx="6">
                  <c:v>-4.4510385756676561E-2</c:v>
                </c:pt>
              </c:numCache>
            </c:numRef>
          </c:val>
          <c:smooth val="0"/>
          <c:extLst>
            <c:ext xmlns:c16="http://schemas.microsoft.com/office/drawing/2014/chart" uri="{C3380CC4-5D6E-409C-BE32-E72D297353CC}">
              <c16:uniqueId val="{00000009-5878-4DE0-8A71-4F4BC29B8AD1}"/>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 female entries compared to 2015</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IGB / Drayson schools</c:v>
                </c:pt>
              </c:strCache>
            </c:strRef>
          </c:tx>
          <c:spPr>
            <a:ln w="28575" cap="rnd">
              <a:solidFill>
                <a:schemeClr val="accent3"/>
              </a:solidFill>
              <a:round/>
            </a:ln>
            <a:effectLst/>
          </c:spPr>
          <c:marker>
            <c:symbol val="none"/>
          </c:marker>
          <c:cat>
            <c:numRef>
              <c:f>'Female entry, 2013-19'!$A$22:$A$26</c:f>
              <c:numCache>
                <c:formatCode>General</c:formatCode>
                <c:ptCount val="5"/>
                <c:pt idx="0">
                  <c:v>2015</c:v>
                </c:pt>
                <c:pt idx="1">
                  <c:v>2016</c:v>
                </c:pt>
                <c:pt idx="2">
                  <c:v>2017</c:v>
                </c:pt>
                <c:pt idx="3">
                  <c:v>2018</c:v>
                </c:pt>
                <c:pt idx="4">
                  <c:v>2019</c:v>
                </c:pt>
              </c:numCache>
            </c:numRef>
          </c:cat>
          <c:val>
            <c:numRef>
              <c:f>'Female entry, 2013-19'!$J$8:$J$12</c:f>
              <c:numCache>
                <c:formatCode>0.0%</c:formatCode>
                <c:ptCount val="5"/>
                <c:pt idx="0">
                  <c:v>1</c:v>
                </c:pt>
                <c:pt idx="1">
                  <c:v>0.96739130434782605</c:v>
                </c:pt>
                <c:pt idx="2">
                  <c:v>1.1268115942028984</c:v>
                </c:pt>
                <c:pt idx="3">
                  <c:v>1.1920289855072463</c:v>
                </c:pt>
                <c:pt idx="4">
                  <c:v>1.1847826086956521</c:v>
                </c:pt>
              </c:numCache>
            </c:numRef>
          </c:val>
          <c:smooth val="0"/>
          <c:extLst>
            <c:ext xmlns:c16="http://schemas.microsoft.com/office/drawing/2014/chart" uri="{C3380CC4-5D6E-409C-BE32-E72D297353CC}">
              <c16:uniqueId val="{00000000-E070-484A-B877-AEB9A8A3FC38}"/>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'Female entry, 2013-19'!$A$22:$A$26</c:f>
              <c:numCache>
                <c:formatCode>General</c:formatCode>
                <c:ptCount val="5"/>
                <c:pt idx="0">
                  <c:v>2015</c:v>
                </c:pt>
                <c:pt idx="1">
                  <c:v>2016</c:v>
                </c:pt>
                <c:pt idx="2">
                  <c:v>2017</c:v>
                </c:pt>
                <c:pt idx="3">
                  <c:v>2018</c:v>
                </c:pt>
                <c:pt idx="4">
                  <c:v>2019</c:v>
                </c:pt>
              </c:numCache>
            </c:numRef>
          </c:cat>
          <c:val>
            <c:numRef>
              <c:f>'Female entry, 2013-19'!$J$15:$J$19</c:f>
              <c:numCache>
                <c:formatCode>0.0%</c:formatCode>
                <c:ptCount val="5"/>
                <c:pt idx="0">
                  <c:v>1</c:v>
                </c:pt>
                <c:pt idx="1">
                  <c:v>0.98031496062992129</c:v>
                </c:pt>
                <c:pt idx="2">
                  <c:v>1.0236220472440944</c:v>
                </c:pt>
                <c:pt idx="3">
                  <c:v>1.094488188976378</c:v>
                </c:pt>
                <c:pt idx="4">
                  <c:v>1.1299212598425197</c:v>
                </c:pt>
              </c:numCache>
            </c:numRef>
          </c:val>
          <c:smooth val="0"/>
          <c:extLst>
            <c:ext xmlns:c16="http://schemas.microsoft.com/office/drawing/2014/chart" uri="{C3380CC4-5D6E-409C-BE32-E72D297353CC}">
              <c16:uniqueId val="{00000001-E070-484A-B877-AEB9A8A3FC38}"/>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'Female entry, 2013-19'!$A$22:$A$26</c:f>
              <c:numCache>
                <c:formatCode>General</c:formatCode>
                <c:ptCount val="5"/>
                <c:pt idx="0">
                  <c:v>2015</c:v>
                </c:pt>
                <c:pt idx="1">
                  <c:v>2016</c:v>
                </c:pt>
                <c:pt idx="2">
                  <c:v>2017</c:v>
                </c:pt>
                <c:pt idx="3">
                  <c:v>2018</c:v>
                </c:pt>
                <c:pt idx="4">
                  <c:v>2019</c:v>
                </c:pt>
              </c:numCache>
            </c:numRef>
          </c:cat>
          <c:val>
            <c:numRef>
              <c:f>'Female entry, 2013-19'!$J$22:$J$26</c:f>
              <c:numCache>
                <c:formatCode>0.0%</c:formatCode>
                <c:ptCount val="5"/>
                <c:pt idx="0">
                  <c:v>1</c:v>
                </c:pt>
                <c:pt idx="1">
                  <c:v>0.97134581566152889</c:v>
                </c:pt>
                <c:pt idx="2">
                  <c:v>1.0343953656770457</c:v>
                </c:pt>
                <c:pt idx="3">
                  <c:v>1.1157029067963173</c:v>
                </c:pt>
                <c:pt idx="4">
                  <c:v>1.1332367849384504</c:v>
                </c:pt>
              </c:numCache>
            </c:numRef>
          </c:val>
          <c:smooth val="0"/>
          <c:extLst>
            <c:ext xmlns:c16="http://schemas.microsoft.com/office/drawing/2014/chart" uri="{C3380CC4-5D6E-409C-BE32-E72D297353CC}">
              <c16:uniqueId val="{00000002-E070-484A-B877-AEB9A8A3FC38}"/>
            </c:ext>
          </c:extLst>
        </c:ser>
        <c:ser>
          <c:idx val="3"/>
          <c:order val="3"/>
          <c:tx>
            <c:strRef>
              <c:f>'Entry, 2013-19'!$B$26</c:f>
              <c:strCache>
                <c:ptCount val="1"/>
                <c:pt idx="0">
                  <c:v>Drayson</c:v>
                </c:pt>
              </c:strCache>
            </c:strRef>
          </c:tx>
          <c:spPr>
            <a:ln w="28575" cap="rnd">
              <a:solidFill>
                <a:schemeClr val="accent4"/>
              </a:solidFill>
              <a:round/>
            </a:ln>
            <a:effectLst/>
          </c:spPr>
          <c:marker>
            <c:symbol val="none"/>
          </c:marker>
          <c:cat>
            <c:numRef>
              <c:f>'Female entry, 2013-19'!$A$22:$A$26</c:f>
              <c:numCache>
                <c:formatCode>General</c:formatCode>
                <c:ptCount val="5"/>
                <c:pt idx="0">
                  <c:v>2015</c:v>
                </c:pt>
                <c:pt idx="1">
                  <c:v>2016</c:v>
                </c:pt>
                <c:pt idx="2">
                  <c:v>2017</c:v>
                </c:pt>
                <c:pt idx="3">
                  <c:v>2018</c:v>
                </c:pt>
                <c:pt idx="4">
                  <c:v>2019</c:v>
                </c:pt>
              </c:numCache>
            </c:numRef>
          </c:cat>
          <c:val>
            <c:numRef>
              <c:f>'Female entry, 2013-19'!$J$29:$J$33</c:f>
              <c:numCache>
                <c:formatCode>0.0%</c:formatCode>
                <c:ptCount val="5"/>
                <c:pt idx="0">
                  <c:v>1</c:v>
                </c:pt>
                <c:pt idx="1">
                  <c:v>1.3617021276595744</c:v>
                </c:pt>
                <c:pt idx="2">
                  <c:v>1.6382978723404256</c:v>
                </c:pt>
                <c:pt idx="3">
                  <c:v>1.8297872340425532</c:v>
                </c:pt>
                <c:pt idx="4">
                  <c:v>1.9787234042553192</c:v>
                </c:pt>
              </c:numCache>
            </c:numRef>
          </c:val>
          <c:smooth val="0"/>
          <c:extLst>
            <c:ext xmlns:c16="http://schemas.microsoft.com/office/drawing/2014/chart" uri="{C3380CC4-5D6E-409C-BE32-E72D297353CC}">
              <c16:uniqueId val="{00000009-E070-484A-B877-AEB9A8A3FC38}"/>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disadvantaged</a:t>
            </a:r>
            <a:r>
              <a:rPr lang="en-GB" baseline="0"/>
              <a:t> pupils entering A-level physics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IGB / Drayson schools</c:v>
                </c:pt>
              </c:strCache>
            </c:strRef>
          </c:tx>
          <c:spPr>
            <a:ln w="28575" cap="rnd">
              <a:solidFill>
                <a:schemeClr val="accent3"/>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1-954D-49EE-80E6-61782A039652}"/>
              </c:ext>
            </c:extLst>
          </c:dPt>
          <c:cat>
            <c:numRef>
              <c:f>'FSM6 entry, 2013-19'!$A$7:$A$12</c:f>
              <c:numCache>
                <c:formatCode>General</c:formatCode>
                <c:ptCount val="6"/>
                <c:pt idx="0">
                  <c:v>2014</c:v>
                </c:pt>
                <c:pt idx="1">
                  <c:v>2015</c:v>
                </c:pt>
                <c:pt idx="2">
                  <c:v>2016</c:v>
                </c:pt>
                <c:pt idx="3">
                  <c:v>2017</c:v>
                </c:pt>
                <c:pt idx="4">
                  <c:v>2018</c:v>
                </c:pt>
                <c:pt idx="5">
                  <c:v>2019</c:v>
                </c:pt>
              </c:numCache>
            </c:numRef>
          </c:cat>
          <c:val>
            <c:numRef>
              <c:f>'FSM6 entry, 2013-19'!$F$7:$F$12</c:f>
              <c:numCache>
                <c:formatCode>0.0%</c:formatCode>
                <c:ptCount val="6"/>
                <c:pt idx="0">
                  <c:v>0</c:v>
                </c:pt>
                <c:pt idx="1">
                  <c:v>1.762977473065622E-2</c:v>
                </c:pt>
                <c:pt idx="2">
                  <c:v>2.368692070030896E-2</c:v>
                </c:pt>
                <c:pt idx="3">
                  <c:v>3.0526315789473683E-2</c:v>
                </c:pt>
                <c:pt idx="4">
                  <c:v>2.6612077789150462E-2</c:v>
                </c:pt>
                <c:pt idx="5">
                  <c:v>2.6136363636363635E-2</c:v>
                </c:pt>
              </c:numCache>
            </c:numRef>
          </c:val>
          <c:smooth val="0"/>
          <c:extLst>
            <c:ext xmlns:c16="http://schemas.microsoft.com/office/drawing/2014/chart" uri="{C3380CC4-5D6E-409C-BE32-E72D297353CC}">
              <c16:uniqueId val="{00000002-954D-49EE-80E6-61782A039652}"/>
            </c:ext>
          </c:extLst>
        </c:ser>
        <c:ser>
          <c:idx val="0"/>
          <c:order val="1"/>
          <c:tx>
            <c:strRef>
              <c:f>'Entry, 2013-19'!$B$12</c:f>
              <c:strCache>
                <c:ptCount val="1"/>
                <c:pt idx="0">
                  <c:v>Comparison schools</c:v>
                </c:pt>
              </c:strCache>
            </c:strRef>
          </c:tx>
          <c:spPr>
            <a:ln w="28575" cap="rnd">
              <a:solidFill>
                <a:srgbClr val="216D8F"/>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'FSM6 entry, 2013-19'!$F$14:$F$19</c:f>
              <c:numCache>
                <c:formatCode>0.0%</c:formatCode>
                <c:ptCount val="6"/>
                <c:pt idx="0">
                  <c:v>1.7958433982086904E-2</c:v>
                </c:pt>
                <c:pt idx="1">
                  <c:v>1.6598471258490816E-2</c:v>
                </c:pt>
                <c:pt idx="2">
                  <c:v>1.8400805697549431E-2</c:v>
                </c:pt>
                <c:pt idx="3">
                  <c:v>1.77815648288134E-2</c:v>
                </c:pt>
                <c:pt idx="4">
                  <c:v>2.1182444171334549E-2</c:v>
                </c:pt>
                <c:pt idx="5">
                  <c:v>2.4113976488924455E-2</c:v>
                </c:pt>
              </c:numCache>
            </c:numRef>
          </c:val>
          <c:smooth val="0"/>
          <c:extLst>
            <c:ext xmlns:c16="http://schemas.microsoft.com/office/drawing/2014/chart" uri="{C3380CC4-5D6E-409C-BE32-E72D297353CC}">
              <c16:uniqueId val="{00000003-954D-49EE-80E6-61782A039652}"/>
            </c:ext>
          </c:extLst>
        </c:ser>
        <c:ser>
          <c:idx val="1"/>
          <c:order val="2"/>
          <c:tx>
            <c:strRef>
              <c:f>'Entry, 2013-19'!$B$19</c:f>
              <c:strCache>
                <c:ptCount val="1"/>
                <c:pt idx="0">
                  <c:v>All other schools</c:v>
                </c:pt>
              </c:strCache>
            </c:strRef>
          </c:tx>
          <c:spPr>
            <a:ln w="28575" cap="rnd">
              <a:solidFill>
                <a:schemeClr val="bg1">
                  <a:lumMod val="65000"/>
                </a:schemeClr>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'FSM6 entry, 2013-19'!$F$21:$F$26</c:f>
              <c:numCache>
                <c:formatCode>0.0%</c:formatCode>
                <c:ptCount val="6"/>
                <c:pt idx="0">
                  <c:v>1.7427034517268257E-2</c:v>
                </c:pt>
                <c:pt idx="1">
                  <c:v>1.6742688966541297E-2</c:v>
                </c:pt>
                <c:pt idx="2">
                  <c:v>1.6496242115766637E-2</c:v>
                </c:pt>
                <c:pt idx="3">
                  <c:v>1.8345938926131532E-2</c:v>
                </c:pt>
                <c:pt idx="4">
                  <c:v>2.1162100010241228E-2</c:v>
                </c:pt>
                <c:pt idx="5">
                  <c:v>2.2409483263680037E-2</c:v>
                </c:pt>
              </c:numCache>
            </c:numRef>
          </c:val>
          <c:smooth val="0"/>
          <c:extLst>
            <c:ext xmlns:c16="http://schemas.microsoft.com/office/drawing/2014/chart" uri="{C3380CC4-5D6E-409C-BE32-E72D297353CC}">
              <c16:uniqueId val="{00000004-954D-49EE-80E6-61782A039652}"/>
            </c:ext>
          </c:extLst>
        </c:ser>
        <c:ser>
          <c:idx val="3"/>
          <c:order val="3"/>
          <c:tx>
            <c:strRef>
              <c:f>'Entry, 2013-19'!$B$26</c:f>
              <c:strCache>
                <c:ptCount val="1"/>
                <c:pt idx="0">
                  <c:v>Drayson</c:v>
                </c:pt>
              </c:strCache>
            </c:strRef>
          </c:tx>
          <c:spPr>
            <a:ln w="28575" cap="rnd">
              <a:solidFill>
                <a:schemeClr val="accent4"/>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6-954D-49EE-80E6-61782A039652}"/>
              </c:ext>
            </c:extLst>
          </c:dPt>
          <c:dPt>
            <c:idx val="2"/>
            <c:marker>
              <c:symbol val="none"/>
            </c:marker>
            <c:bubble3D val="0"/>
            <c:spPr>
              <a:ln w="28575" cap="rnd">
                <a:noFill/>
                <a:round/>
              </a:ln>
              <a:effectLst/>
            </c:spPr>
            <c:extLst>
              <c:ext xmlns:c16="http://schemas.microsoft.com/office/drawing/2014/chart" uri="{C3380CC4-5D6E-409C-BE32-E72D297353CC}">
                <c16:uniqueId val="{00000008-954D-49EE-80E6-61782A039652}"/>
              </c:ext>
            </c:extLst>
          </c:dPt>
          <c:cat>
            <c:numRef>
              <c:f>'FSM6 entry, 2013-19'!$A$7:$A$12</c:f>
              <c:numCache>
                <c:formatCode>General</c:formatCode>
                <c:ptCount val="6"/>
                <c:pt idx="0">
                  <c:v>2014</c:v>
                </c:pt>
                <c:pt idx="1">
                  <c:v>2015</c:v>
                </c:pt>
                <c:pt idx="2">
                  <c:v>2016</c:v>
                </c:pt>
                <c:pt idx="3">
                  <c:v>2017</c:v>
                </c:pt>
                <c:pt idx="4">
                  <c:v>2018</c:v>
                </c:pt>
                <c:pt idx="5">
                  <c:v>2019</c:v>
                </c:pt>
              </c:numCache>
            </c:numRef>
          </c:cat>
          <c:val>
            <c:numRef>
              <c:f>'FSM6 entry, 2013-19'!$F$28:$F$33</c:f>
              <c:numCache>
                <c:formatCode>0.0%</c:formatCode>
                <c:ptCount val="6"/>
                <c:pt idx="0">
                  <c:v>0</c:v>
                </c:pt>
                <c:pt idx="1">
                  <c:v>0</c:v>
                </c:pt>
                <c:pt idx="2">
                  <c:v>3.7735849056603772E-2</c:v>
                </c:pt>
                <c:pt idx="3">
                  <c:v>4.3478260869565216E-2</c:v>
                </c:pt>
                <c:pt idx="4">
                  <c:v>4.8888888888888891E-2</c:v>
                </c:pt>
                <c:pt idx="5">
                  <c:v>4.954954954954955E-2</c:v>
                </c:pt>
              </c:numCache>
            </c:numRef>
          </c:val>
          <c:smooth val="0"/>
          <c:extLst>
            <c:ext xmlns:c16="http://schemas.microsoft.com/office/drawing/2014/chart" uri="{C3380CC4-5D6E-409C-BE32-E72D297353CC}">
              <c16:uniqueId val="{00000009-954D-49EE-80E6-61782A039652}"/>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pupils entering A-levek physics who were disadvantaged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IGB / Drayson schools</c:v>
                </c:pt>
              </c:strCache>
            </c:strRef>
          </c:tx>
          <c:spPr>
            <a:ln w="28575" cap="rnd">
              <a:solidFill>
                <a:schemeClr val="accent3"/>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1-68F3-4DCA-92FE-07494F184A57}"/>
              </c:ext>
            </c:extLst>
          </c:dPt>
          <c:cat>
            <c:numRef>
              <c:f>'FSM6 entry, 2013-19'!$A$28:$A$33</c:f>
              <c:numCache>
                <c:formatCode>General</c:formatCode>
                <c:ptCount val="6"/>
                <c:pt idx="0">
                  <c:v>2014</c:v>
                </c:pt>
                <c:pt idx="1">
                  <c:v>2015</c:v>
                </c:pt>
                <c:pt idx="2">
                  <c:v>2016</c:v>
                </c:pt>
                <c:pt idx="3">
                  <c:v>2017</c:v>
                </c:pt>
                <c:pt idx="4">
                  <c:v>2018</c:v>
                </c:pt>
                <c:pt idx="5">
                  <c:v>2019</c:v>
                </c:pt>
              </c:numCache>
            </c:numRef>
          </c:cat>
          <c:val>
            <c:numRef>
              <c:f>'FSM6 entry, 2013-19'!$G$7:$G$12</c:f>
              <c:numCache>
                <c:formatCode>0.0%</c:formatCode>
                <c:ptCount val="6"/>
                <c:pt idx="0">
                  <c:v>0</c:v>
                </c:pt>
                <c:pt idx="1">
                  <c:v>6.5217391304347824E-2</c:v>
                </c:pt>
                <c:pt idx="2">
                  <c:v>8.6142322097378279E-2</c:v>
                </c:pt>
                <c:pt idx="3">
                  <c:v>9.3247588424437297E-2</c:v>
                </c:pt>
                <c:pt idx="4">
                  <c:v>7.9027355623100301E-2</c:v>
                </c:pt>
                <c:pt idx="5">
                  <c:v>7.0336391437308868E-2</c:v>
                </c:pt>
              </c:numCache>
            </c:numRef>
          </c:val>
          <c:smooth val="0"/>
          <c:extLst>
            <c:ext xmlns:c16="http://schemas.microsoft.com/office/drawing/2014/chart" uri="{C3380CC4-5D6E-409C-BE32-E72D297353CC}">
              <c16:uniqueId val="{00000002-68F3-4DCA-92FE-07494F184A57}"/>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2013-19'!$A$28:$A$33</c:f>
              <c:numCache>
                <c:formatCode>General</c:formatCode>
                <c:ptCount val="6"/>
                <c:pt idx="0">
                  <c:v>2014</c:v>
                </c:pt>
                <c:pt idx="1">
                  <c:v>2015</c:v>
                </c:pt>
                <c:pt idx="2">
                  <c:v>2016</c:v>
                </c:pt>
                <c:pt idx="3">
                  <c:v>2017</c:v>
                </c:pt>
                <c:pt idx="4">
                  <c:v>2018</c:v>
                </c:pt>
                <c:pt idx="5">
                  <c:v>2019</c:v>
                </c:pt>
              </c:numCache>
            </c:numRef>
          </c:cat>
          <c:val>
            <c:numRef>
              <c:f>'FSM6 entry, 2013-19'!$G$14:$G$19</c:f>
              <c:numCache>
                <c:formatCode>0.0%</c:formatCode>
                <c:ptCount val="6"/>
                <c:pt idx="0">
                  <c:v>5.7259613899613898E-2</c:v>
                </c:pt>
                <c:pt idx="1">
                  <c:v>5.8817440944881887E-2</c:v>
                </c:pt>
                <c:pt idx="2">
                  <c:v>6.5099397590361444E-2</c:v>
                </c:pt>
                <c:pt idx="3">
                  <c:v>6.1340653846153843E-2</c:v>
                </c:pt>
                <c:pt idx="4">
                  <c:v>6.7627985611510788E-2</c:v>
                </c:pt>
                <c:pt idx="5">
                  <c:v>7.1331881533101035E-2</c:v>
                </c:pt>
              </c:numCache>
            </c:numRef>
          </c:val>
          <c:smooth val="0"/>
          <c:extLst>
            <c:ext xmlns:c16="http://schemas.microsoft.com/office/drawing/2014/chart" uri="{C3380CC4-5D6E-409C-BE32-E72D297353CC}">
              <c16:uniqueId val="{00000003-68F3-4DCA-92FE-07494F184A57}"/>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2013-19'!$A$28:$A$33</c:f>
              <c:numCache>
                <c:formatCode>General</c:formatCode>
                <c:ptCount val="6"/>
                <c:pt idx="0">
                  <c:v>2014</c:v>
                </c:pt>
                <c:pt idx="1">
                  <c:v>2015</c:v>
                </c:pt>
                <c:pt idx="2">
                  <c:v>2016</c:v>
                </c:pt>
                <c:pt idx="3">
                  <c:v>2017</c:v>
                </c:pt>
                <c:pt idx="4">
                  <c:v>2018</c:v>
                </c:pt>
                <c:pt idx="5">
                  <c:v>2019</c:v>
                </c:pt>
              </c:numCache>
            </c:numRef>
          </c:cat>
          <c:val>
            <c:numRef>
              <c:f>'FSM6 entry, 2013-19'!$G$21:$G$26</c:f>
              <c:numCache>
                <c:formatCode>0.0%</c:formatCode>
                <c:ptCount val="6"/>
                <c:pt idx="0">
                  <c:v>8.8186599142968447E-2</c:v>
                </c:pt>
                <c:pt idx="1">
                  <c:v>9.7393193338160752E-2</c:v>
                </c:pt>
                <c:pt idx="2">
                  <c:v>9.5953141640042594E-2</c:v>
                </c:pt>
                <c:pt idx="3">
                  <c:v>0.10030501525076253</c:v>
                </c:pt>
                <c:pt idx="4">
                  <c:v>0.1053729544295582</c:v>
                </c:pt>
                <c:pt idx="5">
                  <c:v>0.10474669100867184</c:v>
                </c:pt>
              </c:numCache>
            </c:numRef>
          </c:val>
          <c:smooth val="0"/>
          <c:extLst>
            <c:ext xmlns:c16="http://schemas.microsoft.com/office/drawing/2014/chart" uri="{C3380CC4-5D6E-409C-BE32-E72D297353CC}">
              <c16:uniqueId val="{00000004-68F3-4DCA-92FE-07494F184A57}"/>
            </c:ext>
          </c:extLst>
        </c:ser>
        <c:ser>
          <c:idx val="3"/>
          <c:order val="3"/>
          <c:tx>
            <c:strRef>
              <c:f>'Entry, 2013-19'!$B$26</c:f>
              <c:strCache>
                <c:ptCount val="1"/>
                <c:pt idx="0">
                  <c:v>Drayson</c:v>
                </c:pt>
              </c:strCache>
            </c:strRef>
          </c:tx>
          <c:spPr>
            <a:ln w="28575" cap="rnd">
              <a:solidFill>
                <a:schemeClr val="accent4"/>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6-68F3-4DCA-92FE-07494F184A57}"/>
              </c:ext>
            </c:extLst>
          </c:dPt>
          <c:dPt>
            <c:idx val="2"/>
            <c:marker>
              <c:symbol val="none"/>
            </c:marker>
            <c:bubble3D val="0"/>
            <c:spPr>
              <a:ln w="28575" cap="rnd">
                <a:noFill/>
                <a:round/>
              </a:ln>
              <a:effectLst/>
            </c:spPr>
            <c:extLst>
              <c:ext xmlns:c16="http://schemas.microsoft.com/office/drawing/2014/chart" uri="{C3380CC4-5D6E-409C-BE32-E72D297353CC}">
                <c16:uniqueId val="{00000008-68F3-4DCA-92FE-07494F184A57}"/>
              </c:ext>
            </c:extLst>
          </c:dPt>
          <c:cat>
            <c:numRef>
              <c:f>'FSM6 entry, 2013-19'!$A$28:$A$33</c:f>
              <c:numCache>
                <c:formatCode>General</c:formatCode>
                <c:ptCount val="6"/>
                <c:pt idx="0">
                  <c:v>2014</c:v>
                </c:pt>
                <c:pt idx="1">
                  <c:v>2015</c:v>
                </c:pt>
                <c:pt idx="2">
                  <c:v>2016</c:v>
                </c:pt>
                <c:pt idx="3">
                  <c:v>2017</c:v>
                </c:pt>
                <c:pt idx="4">
                  <c:v>2018</c:v>
                </c:pt>
                <c:pt idx="5">
                  <c:v>2019</c:v>
                </c:pt>
              </c:numCache>
            </c:numRef>
          </c:cat>
          <c:val>
            <c:numRef>
              <c:f>'FSM6 entry, 2013-19'!$G$28:$G$33</c:f>
              <c:numCache>
                <c:formatCode>0.0%</c:formatCode>
                <c:ptCount val="6"/>
                <c:pt idx="0">
                  <c:v>0</c:v>
                </c:pt>
                <c:pt idx="1">
                  <c:v>0</c:v>
                </c:pt>
                <c:pt idx="2">
                  <c:v>0.15625</c:v>
                </c:pt>
                <c:pt idx="3">
                  <c:v>0.12987012987012986</c:v>
                </c:pt>
                <c:pt idx="4">
                  <c:v>0.12790697674418605</c:v>
                </c:pt>
                <c:pt idx="5">
                  <c:v>0.11827956989247312</c:v>
                </c:pt>
              </c:numCache>
            </c:numRef>
          </c:val>
          <c:smooth val="0"/>
          <c:extLst>
            <c:ext xmlns:c16="http://schemas.microsoft.com/office/drawing/2014/chart" uri="{C3380CC4-5D6E-409C-BE32-E72D297353CC}">
              <c16:uniqueId val="{00000009-68F3-4DCA-92FE-07494F184A57}"/>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9</xdr:col>
      <xdr:colOff>165100</xdr:colOff>
      <xdr:row>3</xdr:row>
      <xdr:rowOff>15875</xdr:rowOff>
    </xdr:from>
    <xdr:to>
      <xdr:col>16</xdr:col>
      <xdr:colOff>381000</xdr:colOff>
      <xdr:row>17</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3</xdr:row>
      <xdr:rowOff>0</xdr:rowOff>
    </xdr:from>
    <xdr:to>
      <xdr:col>24</xdr:col>
      <xdr:colOff>215900</xdr:colOff>
      <xdr:row>17</xdr:row>
      <xdr:rowOff>3175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104775</xdr:colOff>
      <xdr:row>16</xdr:row>
      <xdr:rowOff>28575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104775</xdr:colOff>
      <xdr:row>31</xdr:row>
      <xdr:rowOff>98425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6</xdr:row>
      <xdr:rowOff>0</xdr:rowOff>
    </xdr:from>
    <xdr:to>
      <xdr:col>18</xdr:col>
      <xdr:colOff>82550</xdr:colOff>
      <xdr:row>20</xdr:row>
      <xdr:rowOff>165100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6</xdr:row>
      <xdr:rowOff>0</xdr:rowOff>
    </xdr:from>
    <xdr:to>
      <xdr:col>26</xdr:col>
      <xdr:colOff>82550</xdr:colOff>
      <xdr:row>20</xdr:row>
      <xdr:rowOff>165100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22</xdr:row>
      <xdr:rowOff>0</xdr:rowOff>
    </xdr:from>
    <xdr:to>
      <xdr:col>18</xdr:col>
      <xdr:colOff>82550</xdr:colOff>
      <xdr:row>36</xdr:row>
      <xdr:rowOff>165100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xdr:row>
      <xdr:rowOff>0</xdr:rowOff>
    </xdr:from>
    <xdr:to>
      <xdr:col>18</xdr:col>
      <xdr:colOff>82550</xdr:colOff>
      <xdr:row>17</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4</xdr:row>
      <xdr:rowOff>0</xdr:rowOff>
    </xdr:from>
    <xdr:to>
      <xdr:col>26</xdr:col>
      <xdr:colOff>114300</xdr:colOff>
      <xdr:row>17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18</xdr:row>
      <xdr:rowOff>0</xdr:rowOff>
    </xdr:from>
    <xdr:to>
      <xdr:col>18</xdr:col>
      <xdr:colOff>82550</xdr:colOff>
      <xdr:row>33</xdr:row>
      <xdr:rowOff>177800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6</xdr:row>
      <xdr:rowOff>0</xdr:rowOff>
    </xdr:from>
    <xdr:to>
      <xdr:col>17</xdr:col>
      <xdr:colOff>82550</xdr:colOff>
      <xdr:row>20</xdr:row>
      <xdr:rowOff>165100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22</xdr:row>
      <xdr:rowOff>0</xdr:rowOff>
    </xdr:from>
    <xdr:to>
      <xdr:col>17</xdr:col>
      <xdr:colOff>82550</xdr:colOff>
      <xdr:row>36</xdr:row>
      <xdr:rowOff>165100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54</xdr:row>
      <xdr:rowOff>0</xdr:rowOff>
    </xdr:from>
    <xdr:to>
      <xdr:col>17</xdr:col>
      <xdr:colOff>82550</xdr:colOff>
      <xdr:row>68</xdr:row>
      <xdr:rowOff>165100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70</xdr:row>
      <xdr:rowOff>0</xdr:rowOff>
    </xdr:from>
    <xdr:to>
      <xdr:col>17</xdr:col>
      <xdr:colOff>82550</xdr:colOff>
      <xdr:row>84</xdr:row>
      <xdr:rowOff>165100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38</xdr:row>
      <xdr:rowOff>0</xdr:rowOff>
    </xdr:from>
    <xdr:to>
      <xdr:col>17</xdr:col>
      <xdr:colOff>82550</xdr:colOff>
      <xdr:row>52</xdr:row>
      <xdr:rowOff>165100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6</xdr:row>
      <xdr:rowOff>0</xdr:rowOff>
    </xdr:from>
    <xdr:to>
      <xdr:col>25</xdr:col>
      <xdr:colOff>82550</xdr:colOff>
      <xdr:row>20</xdr:row>
      <xdr:rowOff>165100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0</xdr:colOff>
      <xdr:row>22</xdr:row>
      <xdr:rowOff>0</xdr:rowOff>
    </xdr:from>
    <xdr:to>
      <xdr:col>25</xdr:col>
      <xdr:colOff>82550</xdr:colOff>
      <xdr:row>36</xdr:row>
      <xdr:rowOff>165100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38</xdr:row>
      <xdr:rowOff>0</xdr:rowOff>
    </xdr:from>
    <xdr:to>
      <xdr:col>25</xdr:col>
      <xdr:colOff>82550</xdr:colOff>
      <xdr:row>52</xdr:row>
      <xdr:rowOff>165100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54</xdr:row>
      <xdr:rowOff>0</xdr:rowOff>
    </xdr:from>
    <xdr:to>
      <xdr:col>25</xdr:col>
      <xdr:colOff>82550</xdr:colOff>
      <xdr:row>68</xdr:row>
      <xdr:rowOff>165100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0</xdr:colOff>
      <xdr:row>70</xdr:row>
      <xdr:rowOff>0</xdr:rowOff>
    </xdr:from>
    <xdr:to>
      <xdr:col>25</xdr:col>
      <xdr:colOff>82550</xdr:colOff>
      <xdr:row>84</xdr:row>
      <xdr:rowOff>165100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1233487</xdr:colOff>
      <xdr:row>6</xdr:row>
      <xdr:rowOff>161925</xdr:rowOff>
    </xdr:from>
    <xdr:to>
      <xdr:col>14</xdr:col>
      <xdr:colOff>485775</xdr:colOff>
      <xdr:row>24</xdr:row>
      <xdr:rowOff>161926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8</xdr:row>
      <xdr:rowOff>0</xdr:rowOff>
    </xdr:from>
    <xdr:to>
      <xdr:col>15</xdr:col>
      <xdr:colOff>518500</xdr:colOff>
      <xdr:row>23</xdr:row>
      <xdr:rowOff>45750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8</xdr:row>
      <xdr:rowOff>0</xdr:rowOff>
    </xdr:from>
    <xdr:to>
      <xdr:col>23</xdr:col>
      <xdr:colOff>124800</xdr:colOff>
      <xdr:row>23</xdr:row>
      <xdr:rowOff>45750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yFFTtheme">
  <a:themeElements>
    <a:clrScheme name="Custom 3">
      <a:dk1>
        <a:srgbClr val="535353"/>
      </a:dk1>
      <a:lt1>
        <a:sysClr val="window" lastClr="FFFFFF"/>
      </a:lt1>
      <a:dk2>
        <a:srgbClr val="959595"/>
      </a:dk2>
      <a:lt2>
        <a:srgbClr val="F3F3F3"/>
      </a:lt2>
      <a:accent1>
        <a:srgbClr val="146A90"/>
      </a:accent1>
      <a:accent2>
        <a:srgbClr val="A5A5A5"/>
      </a:accent2>
      <a:accent3>
        <a:srgbClr val="2DAAE1"/>
      </a:accent3>
      <a:accent4>
        <a:srgbClr val="E6007E"/>
      </a:accent4>
      <a:accent5>
        <a:srgbClr val="B1DBED"/>
      </a:accent5>
      <a:accent6>
        <a:srgbClr val="D4E2AC"/>
      </a:accent6>
      <a:hlink>
        <a:srgbClr val="E6007E"/>
      </a:hlink>
      <a:folHlink>
        <a:srgbClr val="AC005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workbookViewId="0">
      <selection activeCell="D8" sqref="D8"/>
    </sheetView>
  </sheetViews>
  <sheetFormatPr defaultColWidth="9.1796875" defaultRowHeight="14.5" x14ac:dyDescent="0.35"/>
  <cols>
    <col min="1" max="1" width="9.1796875" style="1"/>
    <col min="2" max="2" width="19" style="1" customWidth="1"/>
    <col min="3" max="3" width="9.1796875" style="23"/>
    <col min="4" max="6" width="9.1796875" style="1"/>
    <col min="7" max="8" width="9.1796875" style="17"/>
    <col min="9" max="16384" width="9.1796875" style="1"/>
  </cols>
  <sheetData>
    <row r="1" spans="1:8" x14ac:dyDescent="0.35">
      <c r="A1" s="1" t="s">
        <v>93</v>
      </c>
    </row>
    <row r="2" spans="1:8" x14ac:dyDescent="0.35">
      <c r="A2" s="1" t="s">
        <v>52</v>
      </c>
    </row>
    <row r="4" spans="1:8" ht="46" x14ac:dyDescent="0.35">
      <c r="A4" s="2" t="s">
        <v>1</v>
      </c>
      <c r="B4" s="2" t="s">
        <v>2</v>
      </c>
      <c r="C4" s="28" t="s">
        <v>4</v>
      </c>
      <c r="D4" s="2" t="s">
        <v>78</v>
      </c>
      <c r="E4" s="2" t="s">
        <v>79</v>
      </c>
      <c r="F4" s="2" t="s">
        <v>62</v>
      </c>
      <c r="G4" s="31" t="s">
        <v>80</v>
      </c>
      <c r="H4" s="31" t="s">
        <v>81</v>
      </c>
    </row>
    <row r="5" spans="1:8" x14ac:dyDescent="0.35">
      <c r="A5" s="6">
        <v>2011</v>
      </c>
      <c r="B5" s="6" t="s">
        <v>94</v>
      </c>
      <c r="C5" s="29">
        <v>6.4152769999999997</v>
      </c>
      <c r="D5" s="3">
        <v>698</v>
      </c>
      <c r="E5" s="1">
        <v>1459</v>
      </c>
      <c r="F5" s="1">
        <v>1464</v>
      </c>
      <c r="G5" s="17">
        <f>D5/F5</f>
        <v>0.47677595628415298</v>
      </c>
      <c r="H5" s="17">
        <f>E5/F5</f>
        <v>0.99658469945355188</v>
      </c>
    </row>
    <row r="6" spans="1:8" x14ac:dyDescent="0.35">
      <c r="A6" s="6">
        <v>2012</v>
      </c>
      <c r="B6" s="6" t="s">
        <v>94</v>
      </c>
      <c r="C6" s="29">
        <v>6.3728199999999999</v>
      </c>
      <c r="D6" s="1">
        <v>746</v>
      </c>
      <c r="E6" s="1">
        <v>1497</v>
      </c>
      <c r="F6" s="1">
        <v>1508</v>
      </c>
      <c r="G6" s="17">
        <f t="shared" ref="G6:G40" si="0">D6/F6</f>
        <v>0.49469496021220161</v>
      </c>
      <c r="H6" s="17">
        <f t="shared" ref="H6:H40" si="1">E6/F6</f>
        <v>0.9927055702917772</v>
      </c>
    </row>
    <row r="7" spans="1:8" x14ac:dyDescent="0.35">
      <c r="A7" s="6">
        <v>2013</v>
      </c>
      <c r="B7" s="6" t="s">
        <v>94</v>
      </c>
      <c r="C7" s="29">
        <v>6.2528920000000001</v>
      </c>
      <c r="D7" s="1">
        <v>706</v>
      </c>
      <c r="E7" s="1">
        <v>1636</v>
      </c>
      <c r="F7" s="1">
        <v>1645</v>
      </c>
      <c r="G7" s="17">
        <f t="shared" si="0"/>
        <v>0.42917933130699087</v>
      </c>
      <c r="H7" s="17">
        <f t="shared" si="1"/>
        <v>0.99452887537993917</v>
      </c>
    </row>
    <row r="8" spans="1:8" x14ac:dyDescent="0.35">
      <c r="A8" s="6">
        <v>2014</v>
      </c>
      <c r="B8" s="6" t="s">
        <v>94</v>
      </c>
      <c r="C8" s="29">
        <v>6.2655120000000002</v>
      </c>
      <c r="D8" s="1">
        <v>684</v>
      </c>
      <c r="E8" s="1">
        <v>1594</v>
      </c>
      <c r="F8" s="1">
        <v>1603</v>
      </c>
      <c r="G8" s="17">
        <f t="shared" si="0"/>
        <v>0.42669993761696817</v>
      </c>
      <c r="H8" s="17">
        <f t="shared" si="1"/>
        <v>0.99438552713661887</v>
      </c>
    </row>
    <row r="9" spans="1:8" x14ac:dyDescent="0.35">
      <c r="A9" s="6">
        <v>2015</v>
      </c>
      <c r="B9" s="6" t="s">
        <v>94</v>
      </c>
      <c r="C9" s="29">
        <v>6.2802059999999997</v>
      </c>
      <c r="D9" s="1">
        <v>749</v>
      </c>
      <c r="E9" s="1">
        <v>1658</v>
      </c>
      <c r="F9" s="1">
        <v>1672</v>
      </c>
      <c r="G9" s="17">
        <f t="shared" si="0"/>
        <v>0.44796650717703351</v>
      </c>
      <c r="H9" s="17">
        <f t="shared" si="1"/>
        <v>0.99162679425837319</v>
      </c>
    </row>
    <row r="10" spans="1:8" x14ac:dyDescent="0.35">
      <c r="A10" s="6">
        <v>2016</v>
      </c>
      <c r="B10" s="6" t="s">
        <v>94</v>
      </c>
      <c r="C10" s="29">
        <v>6.3956299999999997</v>
      </c>
      <c r="D10" s="1">
        <v>727</v>
      </c>
      <c r="E10" s="1">
        <v>1556</v>
      </c>
      <c r="F10" s="1">
        <v>1575</v>
      </c>
      <c r="G10" s="17">
        <f t="shared" si="0"/>
        <v>0.4615873015873016</v>
      </c>
      <c r="H10" s="17">
        <f t="shared" si="1"/>
        <v>0.98793650793650789</v>
      </c>
    </row>
    <row r="11" spans="1:8" x14ac:dyDescent="0.35">
      <c r="A11" s="6">
        <v>2017</v>
      </c>
      <c r="B11" s="6" t="s">
        <v>94</v>
      </c>
      <c r="C11" s="29">
        <v>6.0596670000000001</v>
      </c>
      <c r="D11" s="1">
        <v>759</v>
      </c>
      <c r="E11" s="1">
        <v>1542</v>
      </c>
      <c r="F11" s="1">
        <v>1671</v>
      </c>
      <c r="G11" s="17">
        <f t="shared" si="0"/>
        <v>0.45421903052064633</v>
      </c>
      <c r="H11" s="17">
        <f t="shared" si="1"/>
        <v>0.92280071813285458</v>
      </c>
    </row>
    <row r="12" spans="1:8" x14ac:dyDescent="0.35">
      <c r="A12" s="6">
        <v>2018</v>
      </c>
      <c r="B12" s="6" t="s">
        <v>94</v>
      </c>
      <c r="C12" s="29">
        <v>6.3934879999999996</v>
      </c>
      <c r="D12" s="1">
        <v>782</v>
      </c>
      <c r="E12" s="1">
        <v>1493</v>
      </c>
      <c r="F12" s="1">
        <v>1679</v>
      </c>
      <c r="G12" s="17">
        <f t="shared" si="0"/>
        <v>0.46575342465753422</v>
      </c>
      <c r="H12" s="17">
        <f t="shared" si="1"/>
        <v>0.88921977367480642</v>
      </c>
    </row>
    <row r="13" spans="1:8" x14ac:dyDescent="0.35">
      <c r="A13" s="6">
        <v>2019</v>
      </c>
      <c r="B13" s="6" t="s">
        <v>94</v>
      </c>
      <c r="C13" s="29">
        <v>6.2107469999999996</v>
      </c>
      <c r="D13" s="1">
        <v>724</v>
      </c>
      <c r="E13" s="1">
        <v>1615</v>
      </c>
      <c r="F13" s="1">
        <v>1818</v>
      </c>
      <c r="G13" s="17">
        <f t="shared" si="0"/>
        <v>0.39823982398239827</v>
      </c>
      <c r="H13" s="17">
        <f t="shared" si="1"/>
        <v>0.8883388338833883</v>
      </c>
    </row>
    <row r="14" spans="1:8" x14ac:dyDescent="0.35">
      <c r="A14" s="6">
        <v>2011</v>
      </c>
      <c r="B14" s="6" t="s">
        <v>101</v>
      </c>
      <c r="C14" s="30">
        <v>6.42</v>
      </c>
      <c r="D14" s="1">
        <v>645</v>
      </c>
      <c r="E14" s="1">
        <v>1289</v>
      </c>
      <c r="F14" s="1">
        <v>1300</v>
      </c>
      <c r="G14" s="17">
        <f t="shared" si="0"/>
        <v>0.49615384615384617</v>
      </c>
      <c r="H14" s="17">
        <f t="shared" si="1"/>
        <v>0.99153846153846159</v>
      </c>
    </row>
    <row r="15" spans="1:8" x14ac:dyDescent="0.35">
      <c r="A15" s="6">
        <v>2012</v>
      </c>
      <c r="B15" s="6" t="s">
        <v>101</v>
      </c>
      <c r="C15" s="30">
        <v>6.37</v>
      </c>
      <c r="D15" s="1">
        <v>678</v>
      </c>
      <c r="E15" s="1">
        <v>1412</v>
      </c>
      <c r="F15" s="1">
        <v>1424</v>
      </c>
      <c r="G15" s="17">
        <f t="shared" si="0"/>
        <v>0.476123595505618</v>
      </c>
      <c r="H15" s="17">
        <f t="shared" si="1"/>
        <v>0.9915730337078652</v>
      </c>
    </row>
    <row r="16" spans="1:8" x14ac:dyDescent="0.35">
      <c r="A16" s="6">
        <v>2013</v>
      </c>
      <c r="B16" s="6" t="s">
        <v>101</v>
      </c>
      <c r="C16" s="30">
        <v>6.25</v>
      </c>
      <c r="D16" s="1">
        <v>666</v>
      </c>
      <c r="E16" s="1">
        <v>1568</v>
      </c>
      <c r="F16" s="1">
        <v>1589</v>
      </c>
      <c r="G16" s="17">
        <f t="shared" si="0"/>
        <v>0.41913152926368785</v>
      </c>
      <c r="H16" s="17">
        <f t="shared" si="1"/>
        <v>0.986784140969163</v>
      </c>
    </row>
    <row r="17" spans="1:8" x14ac:dyDescent="0.35">
      <c r="A17" s="6">
        <v>2014</v>
      </c>
      <c r="B17" s="6" t="s">
        <v>101</v>
      </c>
      <c r="C17" s="30">
        <v>6.29</v>
      </c>
      <c r="D17" s="1">
        <v>593</v>
      </c>
      <c r="E17" s="1">
        <v>1312</v>
      </c>
      <c r="F17" s="1">
        <v>1331</v>
      </c>
      <c r="G17" s="17">
        <f t="shared" si="0"/>
        <v>0.44552967693463563</v>
      </c>
      <c r="H17" s="17">
        <f t="shared" si="1"/>
        <v>0.98572501878287</v>
      </c>
    </row>
    <row r="18" spans="1:8" x14ac:dyDescent="0.35">
      <c r="A18" s="6">
        <v>2015</v>
      </c>
      <c r="B18" s="6" t="s">
        <v>101</v>
      </c>
      <c r="C18" s="30">
        <v>6.3</v>
      </c>
      <c r="D18" s="1">
        <v>582</v>
      </c>
      <c r="E18" s="1">
        <v>1279</v>
      </c>
      <c r="F18" s="1">
        <v>1295</v>
      </c>
      <c r="G18" s="17">
        <f t="shared" si="0"/>
        <v>0.44942084942084942</v>
      </c>
      <c r="H18" s="17">
        <f t="shared" si="1"/>
        <v>0.98764478764478769</v>
      </c>
    </row>
    <row r="19" spans="1:8" x14ac:dyDescent="0.35">
      <c r="A19" s="6">
        <v>2016</v>
      </c>
      <c r="B19" s="6" t="s">
        <v>101</v>
      </c>
      <c r="C19" s="30">
        <v>6.28</v>
      </c>
      <c r="D19" s="1">
        <v>594</v>
      </c>
      <c r="E19" s="1">
        <v>1332</v>
      </c>
      <c r="F19" s="1">
        <v>1350</v>
      </c>
      <c r="G19" s="17">
        <f t="shared" si="0"/>
        <v>0.44</v>
      </c>
      <c r="H19" s="17">
        <f t="shared" si="1"/>
        <v>0.98666666666666669</v>
      </c>
    </row>
    <row r="20" spans="1:8" x14ac:dyDescent="0.35">
      <c r="A20" s="6">
        <v>2017</v>
      </c>
      <c r="B20" s="6" t="s">
        <v>101</v>
      </c>
      <c r="C20" s="30">
        <v>5.92</v>
      </c>
      <c r="D20" s="1">
        <v>594</v>
      </c>
      <c r="E20" s="1">
        <v>1262</v>
      </c>
      <c r="F20" s="1">
        <v>1360</v>
      </c>
      <c r="G20" s="17">
        <f t="shared" si="0"/>
        <v>0.43676470588235294</v>
      </c>
      <c r="H20" s="17">
        <f t="shared" si="1"/>
        <v>0.92794117647058827</v>
      </c>
    </row>
    <row r="21" spans="1:8" x14ac:dyDescent="0.35">
      <c r="A21" s="6">
        <v>2018</v>
      </c>
      <c r="B21" s="6" t="s">
        <v>101</v>
      </c>
      <c r="C21" s="30">
        <v>6.24</v>
      </c>
      <c r="D21" s="1">
        <v>631</v>
      </c>
      <c r="E21" s="1">
        <v>1338</v>
      </c>
      <c r="F21" s="1">
        <v>1441</v>
      </c>
      <c r="G21" s="17">
        <f t="shared" si="0"/>
        <v>0.43789035392088826</v>
      </c>
      <c r="H21" s="17">
        <f t="shared" si="1"/>
        <v>0.92852185981956969</v>
      </c>
    </row>
    <row r="22" spans="1:8" x14ac:dyDescent="0.35">
      <c r="A22" s="6">
        <v>2019</v>
      </c>
      <c r="B22" s="6" t="s">
        <v>101</v>
      </c>
      <c r="C22" s="30">
        <v>6.26</v>
      </c>
      <c r="D22" s="1">
        <v>633</v>
      </c>
      <c r="E22" s="1">
        <v>1313</v>
      </c>
      <c r="F22" s="1">
        <v>1422</v>
      </c>
      <c r="G22" s="17">
        <f t="shared" si="0"/>
        <v>0.44514767932489452</v>
      </c>
      <c r="H22" s="17">
        <f t="shared" si="1"/>
        <v>0.92334739803094235</v>
      </c>
    </row>
    <row r="23" spans="1:8" x14ac:dyDescent="0.35">
      <c r="A23" s="6">
        <v>2011</v>
      </c>
      <c r="B23" s="6" t="s">
        <v>6</v>
      </c>
      <c r="C23" s="30">
        <v>6.2416359999999997</v>
      </c>
      <c r="D23" s="1">
        <v>44147</v>
      </c>
      <c r="E23" s="1">
        <v>91822</v>
      </c>
      <c r="F23" s="1">
        <v>92799</v>
      </c>
      <c r="G23" s="17">
        <f t="shared" si="0"/>
        <v>0.4757271091283311</v>
      </c>
      <c r="H23" s="17">
        <f t="shared" si="1"/>
        <v>0.98947186930893649</v>
      </c>
    </row>
    <row r="24" spans="1:8" x14ac:dyDescent="0.35">
      <c r="A24" s="6">
        <v>2012</v>
      </c>
      <c r="B24" s="6" t="s">
        <v>6</v>
      </c>
      <c r="C24" s="30">
        <v>6.1989210000000003</v>
      </c>
      <c r="D24" s="1">
        <v>48660</v>
      </c>
      <c r="E24" s="1">
        <v>104831</v>
      </c>
      <c r="F24" s="1">
        <v>106088</v>
      </c>
      <c r="G24" s="17">
        <f t="shared" si="0"/>
        <v>0.45867581630344617</v>
      </c>
      <c r="H24" s="17">
        <f t="shared" si="1"/>
        <v>0.9881513460523339</v>
      </c>
    </row>
    <row r="25" spans="1:8" x14ac:dyDescent="0.35">
      <c r="A25" s="6">
        <v>2013</v>
      </c>
      <c r="B25" s="6" t="s">
        <v>6</v>
      </c>
      <c r="C25" s="30">
        <v>6.1202629999999996</v>
      </c>
      <c r="D25" s="1">
        <v>48698</v>
      </c>
      <c r="E25" s="1">
        <v>113074</v>
      </c>
      <c r="F25" s="1">
        <v>114953</v>
      </c>
      <c r="G25" s="17">
        <f t="shared" si="0"/>
        <v>0.42363400694196757</v>
      </c>
      <c r="H25" s="17">
        <f t="shared" si="1"/>
        <v>0.98365418910337266</v>
      </c>
    </row>
    <row r="26" spans="1:8" x14ac:dyDescent="0.35">
      <c r="A26" s="6">
        <v>2014</v>
      </c>
      <c r="B26" s="6" t="s">
        <v>6</v>
      </c>
      <c r="C26" s="30">
        <v>6.1220090000000003</v>
      </c>
      <c r="D26" s="1">
        <v>44480</v>
      </c>
      <c r="E26" s="1">
        <v>100431</v>
      </c>
      <c r="F26" s="1">
        <v>102242</v>
      </c>
      <c r="G26" s="17">
        <f t="shared" si="0"/>
        <v>0.43504626278828662</v>
      </c>
      <c r="H26" s="17">
        <f t="shared" si="1"/>
        <v>0.9822871227088672</v>
      </c>
    </row>
    <row r="27" spans="1:8" x14ac:dyDescent="0.35">
      <c r="A27" s="6">
        <v>2015</v>
      </c>
      <c r="B27" s="6" t="s">
        <v>6</v>
      </c>
      <c r="C27" s="30">
        <v>6.1501950000000001</v>
      </c>
      <c r="D27" s="1">
        <v>44300</v>
      </c>
      <c r="E27" s="1">
        <v>97483</v>
      </c>
      <c r="F27" s="1">
        <v>98982</v>
      </c>
      <c r="G27" s="17">
        <f t="shared" si="0"/>
        <v>0.44755612131498657</v>
      </c>
      <c r="H27" s="17">
        <f t="shared" si="1"/>
        <v>0.98485583237356289</v>
      </c>
    </row>
    <row r="28" spans="1:8" x14ac:dyDescent="0.35">
      <c r="A28" s="6">
        <v>2016</v>
      </c>
      <c r="B28" s="6" t="s">
        <v>6</v>
      </c>
      <c r="C28" s="30">
        <v>6.1371700000000002</v>
      </c>
      <c r="D28" s="1">
        <v>46733</v>
      </c>
      <c r="E28" s="1">
        <v>104408</v>
      </c>
      <c r="F28" s="1">
        <v>106360</v>
      </c>
      <c r="G28" s="17">
        <f t="shared" si="0"/>
        <v>0.43938510718315155</v>
      </c>
      <c r="H28" s="17">
        <f t="shared" si="1"/>
        <v>0.98164723580293345</v>
      </c>
    </row>
    <row r="29" spans="1:8" x14ac:dyDescent="0.35">
      <c r="A29" s="6">
        <v>2017</v>
      </c>
      <c r="B29" s="6" t="s">
        <v>6</v>
      </c>
      <c r="C29" s="30">
        <v>5.7444550000000003</v>
      </c>
      <c r="D29" s="1">
        <v>47872</v>
      </c>
      <c r="E29" s="1">
        <v>99744</v>
      </c>
      <c r="F29" s="1">
        <v>109184</v>
      </c>
      <c r="G29" s="17">
        <f t="shared" si="0"/>
        <v>0.4384525205158265</v>
      </c>
      <c r="H29" s="17">
        <f t="shared" si="1"/>
        <v>0.91354044548651814</v>
      </c>
    </row>
    <row r="30" spans="1:8" x14ac:dyDescent="0.35">
      <c r="A30" s="6">
        <v>2018</v>
      </c>
      <c r="B30" s="6" t="s">
        <v>6</v>
      </c>
      <c r="C30" s="30">
        <v>6.0172230000000004</v>
      </c>
      <c r="D30" s="1">
        <v>51058</v>
      </c>
      <c r="E30" s="1">
        <v>108134</v>
      </c>
      <c r="F30" s="1">
        <v>118559</v>
      </c>
      <c r="G30" s="17">
        <f t="shared" si="0"/>
        <v>0.43065477947688491</v>
      </c>
      <c r="H30" s="17">
        <f t="shared" si="1"/>
        <v>0.91206909639926115</v>
      </c>
    </row>
    <row r="31" spans="1:8" x14ac:dyDescent="0.35">
      <c r="A31" s="6">
        <v>2019</v>
      </c>
      <c r="B31" s="6" t="s">
        <v>6</v>
      </c>
      <c r="C31" s="30">
        <v>6.0815720000000004</v>
      </c>
      <c r="D31" s="1">
        <v>53259</v>
      </c>
      <c r="E31" s="1">
        <v>109074</v>
      </c>
      <c r="F31" s="1">
        <v>119408</v>
      </c>
      <c r="G31" s="17">
        <f t="shared" si="0"/>
        <v>0.4460253919335388</v>
      </c>
      <c r="H31" s="17">
        <f t="shared" si="1"/>
        <v>0.91345638483183711</v>
      </c>
    </row>
    <row r="32" spans="1:8" x14ac:dyDescent="0.35">
      <c r="A32" s="6">
        <v>2011</v>
      </c>
      <c r="B32" s="6" t="s">
        <v>53</v>
      </c>
      <c r="C32" s="30">
        <v>6.2420099999999996</v>
      </c>
      <c r="D32" s="1">
        <v>149</v>
      </c>
      <c r="E32" s="1">
        <v>406</v>
      </c>
      <c r="F32" s="1">
        <v>410</v>
      </c>
      <c r="G32" s="17">
        <f t="shared" si="0"/>
        <v>0.36341463414634145</v>
      </c>
      <c r="H32" s="17">
        <f t="shared" si="1"/>
        <v>0.99024390243902438</v>
      </c>
    </row>
    <row r="33" spans="1:8" x14ac:dyDescent="0.35">
      <c r="A33" s="6">
        <v>2012</v>
      </c>
      <c r="B33" s="6" t="s">
        <v>53</v>
      </c>
      <c r="C33" s="30">
        <v>6.1167910000000001</v>
      </c>
      <c r="D33" s="1">
        <v>153</v>
      </c>
      <c r="E33" s="1">
        <v>377</v>
      </c>
      <c r="F33" s="1">
        <v>381</v>
      </c>
      <c r="G33" s="17">
        <f t="shared" si="0"/>
        <v>0.40157480314960631</v>
      </c>
      <c r="H33" s="17">
        <f t="shared" si="1"/>
        <v>0.98950131233595795</v>
      </c>
    </row>
    <row r="34" spans="1:8" x14ac:dyDescent="0.35">
      <c r="A34" s="6">
        <v>2013</v>
      </c>
      <c r="B34" s="6" t="s">
        <v>53</v>
      </c>
      <c r="C34" s="30">
        <v>6.1060249999999998</v>
      </c>
      <c r="D34" s="1">
        <v>147</v>
      </c>
      <c r="E34" s="1">
        <v>404</v>
      </c>
      <c r="F34" s="1">
        <v>405</v>
      </c>
      <c r="G34" s="17">
        <f t="shared" si="0"/>
        <v>0.36296296296296299</v>
      </c>
      <c r="H34" s="17">
        <f t="shared" si="1"/>
        <v>0.9975308641975309</v>
      </c>
    </row>
    <row r="35" spans="1:8" x14ac:dyDescent="0.35">
      <c r="A35" s="6">
        <v>2014</v>
      </c>
      <c r="B35" s="6" t="s">
        <v>53</v>
      </c>
      <c r="C35" s="30">
        <v>6.1602410000000001</v>
      </c>
      <c r="D35" s="1">
        <v>159</v>
      </c>
      <c r="E35" s="1">
        <v>459</v>
      </c>
      <c r="F35" s="1">
        <v>460</v>
      </c>
      <c r="G35" s="17">
        <f t="shared" si="0"/>
        <v>0.34565217391304348</v>
      </c>
      <c r="H35" s="17">
        <f t="shared" si="1"/>
        <v>0.99782608695652175</v>
      </c>
    </row>
    <row r="36" spans="1:8" x14ac:dyDescent="0.35">
      <c r="A36" s="6">
        <v>2015</v>
      </c>
      <c r="B36" s="6" t="s">
        <v>53</v>
      </c>
      <c r="C36" s="30">
        <v>6.2846900000000003</v>
      </c>
      <c r="D36" s="1">
        <v>183</v>
      </c>
      <c r="E36" s="1">
        <v>441</v>
      </c>
      <c r="F36" s="1">
        <v>447</v>
      </c>
      <c r="G36" s="17">
        <f t="shared" si="0"/>
        <v>0.40939597315436244</v>
      </c>
      <c r="H36" s="17">
        <f t="shared" si="1"/>
        <v>0.98657718120805371</v>
      </c>
    </row>
    <row r="37" spans="1:8" x14ac:dyDescent="0.35">
      <c r="A37" s="6">
        <v>2016</v>
      </c>
      <c r="B37" s="6" t="s">
        <v>53</v>
      </c>
      <c r="C37" s="30">
        <v>6.387035</v>
      </c>
      <c r="D37" s="1">
        <v>167</v>
      </c>
      <c r="E37" s="1">
        <v>378</v>
      </c>
      <c r="F37" s="1">
        <v>388</v>
      </c>
      <c r="G37" s="17">
        <f t="shared" si="0"/>
        <v>0.43041237113402064</v>
      </c>
      <c r="H37" s="17">
        <f t="shared" si="1"/>
        <v>0.97422680412371132</v>
      </c>
    </row>
    <row r="38" spans="1:8" x14ac:dyDescent="0.35">
      <c r="A38" s="6">
        <v>2017</v>
      </c>
      <c r="B38" s="6" t="s">
        <v>53</v>
      </c>
      <c r="C38" s="30">
        <v>6.2140829999999996</v>
      </c>
      <c r="D38" s="1">
        <v>198</v>
      </c>
      <c r="E38" s="1">
        <v>405</v>
      </c>
      <c r="F38" s="1">
        <v>452</v>
      </c>
      <c r="G38" s="17">
        <f t="shared" si="0"/>
        <v>0.43805309734513276</v>
      </c>
      <c r="H38" s="17">
        <f t="shared" si="1"/>
        <v>0.89601769911504425</v>
      </c>
    </row>
    <row r="39" spans="1:8" x14ac:dyDescent="0.35">
      <c r="A39" s="6">
        <v>2018</v>
      </c>
      <c r="B39" s="6" t="s">
        <v>53</v>
      </c>
      <c r="C39" s="30">
        <v>6.65</v>
      </c>
      <c r="D39" s="1">
        <v>204</v>
      </c>
      <c r="E39" s="1">
        <v>355</v>
      </c>
      <c r="F39" s="1">
        <v>381</v>
      </c>
      <c r="G39" s="17">
        <f t="shared" si="0"/>
        <v>0.53543307086614178</v>
      </c>
      <c r="H39" s="17">
        <f t="shared" si="1"/>
        <v>0.93175853018372701</v>
      </c>
    </row>
    <row r="40" spans="1:8" x14ac:dyDescent="0.35">
      <c r="A40" s="6">
        <v>2019</v>
      </c>
      <c r="B40" s="6" t="s">
        <v>53</v>
      </c>
      <c r="C40" s="30">
        <v>6.692482</v>
      </c>
      <c r="D40" s="1">
        <v>196</v>
      </c>
      <c r="E40" s="1">
        <v>380</v>
      </c>
      <c r="F40" s="1">
        <v>400</v>
      </c>
      <c r="G40" s="17">
        <f t="shared" si="0"/>
        <v>0.49</v>
      </c>
      <c r="H40" s="17">
        <f t="shared" si="1"/>
        <v>0.95</v>
      </c>
    </row>
    <row r="41" spans="1:8" x14ac:dyDescent="0.35">
      <c r="E41" s="6"/>
    </row>
    <row r="42" spans="1:8" x14ac:dyDescent="0.35">
      <c r="E42" s="6"/>
    </row>
    <row r="43" spans="1:8" x14ac:dyDescent="0.35">
      <c r="E43" s="6"/>
    </row>
    <row r="44" spans="1:8" x14ac:dyDescent="0.35">
      <c r="E44" s="6"/>
    </row>
    <row r="45" spans="1:8" x14ac:dyDescent="0.35">
      <c r="E45" s="6"/>
    </row>
    <row r="46" spans="1:8" x14ac:dyDescent="0.35">
      <c r="E46" s="6"/>
    </row>
    <row r="47" spans="1:8" x14ac:dyDescent="0.35">
      <c r="E47" s="6"/>
    </row>
    <row r="48" spans="1:8" x14ac:dyDescent="0.35">
      <c r="E48" s="6"/>
    </row>
    <row r="49" spans="5:5" x14ac:dyDescent="0.35">
      <c r="E49" s="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A18" sqref="A18"/>
    </sheetView>
  </sheetViews>
  <sheetFormatPr defaultColWidth="9.1796875" defaultRowHeight="14.5" x14ac:dyDescent="0.35"/>
  <cols>
    <col min="1" max="1" width="9.1796875" style="1"/>
    <col min="2" max="2" width="21" style="1" customWidth="1"/>
    <col min="3" max="5" width="11" style="1" customWidth="1"/>
    <col min="6" max="16384" width="9.1796875" style="1"/>
  </cols>
  <sheetData>
    <row r="1" spans="1:19" x14ac:dyDescent="0.35">
      <c r="A1" s="1" t="s">
        <v>93</v>
      </c>
      <c r="F1" s="34"/>
    </row>
    <row r="2" spans="1:19" x14ac:dyDescent="0.35">
      <c r="A2" s="1" t="s">
        <v>88</v>
      </c>
      <c r="F2" s="34"/>
    </row>
    <row r="3" spans="1:19" x14ac:dyDescent="0.35">
      <c r="F3" s="34"/>
    </row>
    <row r="4" spans="1:19" ht="57.5" x14ac:dyDescent="0.35">
      <c r="A4" s="2" t="s">
        <v>1</v>
      </c>
      <c r="B4" s="2" t="s">
        <v>2</v>
      </c>
      <c r="C4" s="2" t="s">
        <v>3</v>
      </c>
      <c r="D4" s="2" t="s">
        <v>63</v>
      </c>
      <c r="E4" s="2" t="s">
        <v>64</v>
      </c>
      <c r="F4" s="2" t="s">
        <v>91</v>
      </c>
      <c r="G4" s="2" t="s">
        <v>92</v>
      </c>
      <c r="H4" s="2" t="s">
        <v>102</v>
      </c>
      <c r="I4" s="2"/>
    </row>
    <row r="5" spans="1:19" x14ac:dyDescent="0.35">
      <c r="A5" s="3">
        <v>2013</v>
      </c>
      <c r="B5" s="3" t="s">
        <v>94</v>
      </c>
      <c r="C5" s="3">
        <v>5718</v>
      </c>
      <c r="D5" s="3">
        <v>304</v>
      </c>
      <c r="E5" s="4">
        <f t="shared" ref="E5:E32" si="0">D5/C5</f>
        <v>5.3165442462399438E-2</v>
      </c>
      <c r="F5" s="41" t="s">
        <v>54</v>
      </c>
      <c r="G5" s="41" t="s">
        <v>54</v>
      </c>
      <c r="H5" s="41" t="s">
        <v>54</v>
      </c>
      <c r="I5" s="41"/>
      <c r="N5" s="2"/>
      <c r="O5" s="2"/>
      <c r="P5" s="38"/>
      <c r="S5" s="5"/>
    </row>
    <row r="6" spans="1:19" x14ac:dyDescent="0.35">
      <c r="A6" s="3">
        <v>2014</v>
      </c>
      <c r="B6" s="3" t="s">
        <v>94</v>
      </c>
      <c r="C6" s="3">
        <v>5564</v>
      </c>
      <c r="D6" s="3">
        <v>281</v>
      </c>
      <c r="E6" s="4">
        <f t="shared" si="0"/>
        <v>5.0503235082674333E-2</v>
      </c>
      <c r="F6" s="40" t="s">
        <v>54</v>
      </c>
      <c r="G6" s="40" t="s">
        <v>54</v>
      </c>
      <c r="H6" s="40" t="s">
        <v>54</v>
      </c>
      <c r="I6" s="40"/>
      <c r="N6" s="6"/>
      <c r="O6" s="6"/>
      <c r="P6" s="39"/>
      <c r="Q6" s="6"/>
      <c r="R6" s="7"/>
      <c r="S6" s="5"/>
    </row>
    <row r="7" spans="1:19" x14ac:dyDescent="0.35">
      <c r="A7" s="3">
        <v>2015</v>
      </c>
      <c r="B7" s="3" t="s">
        <v>94</v>
      </c>
      <c r="C7" s="3">
        <v>5639</v>
      </c>
      <c r="D7" s="3">
        <v>276</v>
      </c>
      <c r="E7" s="4">
        <f t="shared" si="0"/>
        <v>4.8944848377371876E-2</v>
      </c>
      <c r="F7" s="40" t="s">
        <v>54</v>
      </c>
      <c r="G7" s="40" t="s">
        <v>54</v>
      </c>
      <c r="H7" s="40">
        <f>D7/D7</f>
        <v>1</v>
      </c>
      <c r="I7" s="40"/>
      <c r="N7" s="6"/>
      <c r="O7" s="6"/>
      <c r="P7" s="39"/>
      <c r="Q7" s="6"/>
      <c r="R7" s="7"/>
      <c r="S7" s="2"/>
    </row>
    <row r="8" spans="1:19" x14ac:dyDescent="0.35">
      <c r="A8" s="3">
        <v>2016</v>
      </c>
      <c r="B8" s="3" t="s">
        <v>94</v>
      </c>
      <c r="C8" s="3">
        <v>5579</v>
      </c>
      <c r="D8" s="3">
        <v>267</v>
      </c>
      <c r="E8" s="4">
        <f t="shared" si="0"/>
        <v>4.7858039075103068E-2</v>
      </c>
      <c r="F8" s="4">
        <f>(D8-D7)/D7</f>
        <v>-3.2608695652173912E-2</v>
      </c>
      <c r="G8" s="34">
        <f>(C8-C7)/C7</f>
        <v>-1.0640184429863451E-2</v>
      </c>
      <c r="H8" s="4">
        <f>D8/D7</f>
        <v>0.96739130434782605</v>
      </c>
      <c r="N8" s="6"/>
      <c r="O8" s="6"/>
      <c r="P8" s="39"/>
      <c r="Q8" s="6"/>
      <c r="R8" s="7"/>
    </row>
    <row r="9" spans="1:19" x14ac:dyDescent="0.35">
      <c r="A9" s="3">
        <v>2017</v>
      </c>
      <c r="B9" s="3" t="s">
        <v>94</v>
      </c>
      <c r="C9" s="3">
        <v>5528</v>
      </c>
      <c r="D9" s="3">
        <v>311</v>
      </c>
      <c r="E9" s="4">
        <f t="shared" si="0"/>
        <v>5.6259044862518093E-2</v>
      </c>
      <c r="F9" s="4">
        <f>(D9-D7)/D7</f>
        <v>0.12681159420289856</v>
      </c>
      <c r="G9" s="34">
        <f>(C9-C7)/C7</f>
        <v>-1.9684341195247385E-2</v>
      </c>
      <c r="H9" s="4">
        <f>D9/D7</f>
        <v>1.1268115942028984</v>
      </c>
      <c r="N9" s="6"/>
      <c r="O9" s="6"/>
      <c r="P9" s="39"/>
      <c r="Q9" s="6"/>
      <c r="R9" s="7"/>
    </row>
    <row r="10" spans="1:19" x14ac:dyDescent="0.35">
      <c r="A10" s="3">
        <v>2018</v>
      </c>
      <c r="B10" s="3" t="s">
        <v>94</v>
      </c>
      <c r="C10" s="3">
        <v>5354</v>
      </c>
      <c r="D10" s="3">
        <v>329</v>
      </c>
      <c r="E10" s="4">
        <f t="shared" si="0"/>
        <v>6.1449383638401196E-2</v>
      </c>
      <c r="F10" s="4">
        <f>(D10-D7)/D7</f>
        <v>0.19202898550724637</v>
      </c>
      <c r="G10" s="34">
        <f>(C10-C7)/C7</f>
        <v>-5.0540876041851389E-2</v>
      </c>
      <c r="H10" s="4">
        <f>D10/D7</f>
        <v>1.1920289855072463</v>
      </c>
      <c r="N10" s="6"/>
      <c r="O10" s="6"/>
      <c r="P10" s="39"/>
      <c r="Q10" s="6"/>
      <c r="R10" s="7"/>
    </row>
    <row r="11" spans="1:19" x14ac:dyDescent="0.35">
      <c r="A11" s="3">
        <v>2019</v>
      </c>
      <c r="B11" s="3" t="s">
        <v>94</v>
      </c>
      <c r="C11" s="3">
        <v>5226</v>
      </c>
      <c r="D11" s="3">
        <v>327</v>
      </c>
      <c r="E11" s="4">
        <f t="shared" si="0"/>
        <v>6.2571756601607353E-2</v>
      </c>
      <c r="F11" s="4">
        <f>(D11-D7)/D7</f>
        <v>0.18478260869565216</v>
      </c>
      <c r="G11" s="34">
        <f>(C11-C7)/C7</f>
        <v>-7.3239936158893418E-2</v>
      </c>
      <c r="H11" s="4">
        <f>D11/D7</f>
        <v>1.1847826086956521</v>
      </c>
      <c r="N11" s="6"/>
      <c r="O11" s="6"/>
      <c r="P11" s="39"/>
      <c r="Q11" s="6"/>
      <c r="R11" s="7"/>
    </row>
    <row r="12" spans="1:19" x14ac:dyDescent="0.35">
      <c r="A12" s="3">
        <v>2013</v>
      </c>
      <c r="B12" s="3" t="s">
        <v>101</v>
      </c>
      <c r="C12" s="1">
        <v>5144</v>
      </c>
      <c r="D12" s="1">
        <v>290</v>
      </c>
      <c r="E12" s="4">
        <f t="shared" si="0"/>
        <v>5.6376360808709176E-2</v>
      </c>
      <c r="F12" s="41" t="s">
        <v>54</v>
      </c>
      <c r="G12" s="41" t="s">
        <v>54</v>
      </c>
      <c r="H12" s="41" t="s">
        <v>54</v>
      </c>
      <c r="I12" s="41"/>
      <c r="N12" s="6"/>
      <c r="O12" s="6"/>
      <c r="P12" s="6"/>
      <c r="Q12" s="6"/>
      <c r="R12" s="7"/>
    </row>
    <row r="13" spans="1:19" x14ac:dyDescent="0.35">
      <c r="A13" s="3">
        <v>2014</v>
      </c>
      <c r="B13" s="3" t="s">
        <v>101</v>
      </c>
      <c r="C13" s="1">
        <v>5091</v>
      </c>
      <c r="D13" s="1">
        <v>259</v>
      </c>
      <c r="E13" s="4">
        <f t="shared" si="0"/>
        <v>5.0874091534079749E-2</v>
      </c>
      <c r="F13" s="40" t="s">
        <v>54</v>
      </c>
      <c r="G13" s="40" t="s">
        <v>54</v>
      </c>
      <c r="H13" s="40" t="s">
        <v>54</v>
      </c>
      <c r="I13" s="40"/>
      <c r="N13" s="6"/>
      <c r="O13" s="6"/>
      <c r="P13" s="6"/>
      <c r="Q13" s="6"/>
      <c r="R13" s="7"/>
    </row>
    <row r="14" spans="1:19" x14ac:dyDescent="0.35">
      <c r="A14" s="3">
        <v>2015</v>
      </c>
      <c r="B14" s="3" t="s">
        <v>101</v>
      </c>
      <c r="C14" s="1">
        <v>5154</v>
      </c>
      <c r="D14" s="1">
        <v>254</v>
      </c>
      <c r="E14" s="4">
        <f t="shared" si="0"/>
        <v>4.9282110981761738E-2</v>
      </c>
      <c r="F14" s="40" t="s">
        <v>54</v>
      </c>
      <c r="G14" s="40" t="s">
        <v>54</v>
      </c>
      <c r="H14" s="40">
        <f>D14/D14</f>
        <v>1</v>
      </c>
      <c r="I14" s="40"/>
      <c r="N14" s="6"/>
      <c r="O14" s="6"/>
      <c r="P14" s="6"/>
      <c r="Q14" s="6"/>
      <c r="R14" s="7"/>
    </row>
    <row r="15" spans="1:19" x14ac:dyDescent="0.35">
      <c r="A15" s="3">
        <v>2016</v>
      </c>
      <c r="B15" s="3" t="s">
        <v>101</v>
      </c>
      <c r="C15" s="1">
        <v>5094</v>
      </c>
      <c r="D15" s="1">
        <v>249</v>
      </c>
      <c r="E15" s="4">
        <f t="shared" si="0"/>
        <v>4.8881036513545348E-2</v>
      </c>
      <c r="F15" s="4">
        <f>(D15-D14)/D14</f>
        <v>-1.968503937007874E-2</v>
      </c>
      <c r="G15" s="34">
        <f>(C15-C14)/C14</f>
        <v>-1.1641443538998836E-2</v>
      </c>
      <c r="H15" s="4">
        <f>D15/D14</f>
        <v>0.98031496062992129</v>
      </c>
      <c r="N15" s="6"/>
      <c r="O15" s="6"/>
      <c r="P15" s="6"/>
      <c r="Q15" s="6"/>
      <c r="R15" s="7"/>
    </row>
    <row r="16" spans="1:19" x14ac:dyDescent="0.35">
      <c r="A16" s="3">
        <v>2017</v>
      </c>
      <c r="B16" s="3" t="s">
        <v>101</v>
      </c>
      <c r="C16" s="1">
        <v>5035</v>
      </c>
      <c r="D16" s="1">
        <v>260</v>
      </c>
      <c r="E16" s="4">
        <f t="shared" si="0"/>
        <v>5.1638530287984111E-2</v>
      </c>
      <c r="F16" s="4">
        <f>(D16-D14)/D14</f>
        <v>2.3622047244094488E-2</v>
      </c>
      <c r="G16" s="34">
        <f>(C16-C14)/C14</f>
        <v>-2.3088863019014357E-2</v>
      </c>
      <c r="H16" s="4">
        <f>D16/D14</f>
        <v>1.0236220472440944</v>
      </c>
      <c r="N16" s="6"/>
      <c r="O16" s="6"/>
      <c r="P16" s="6"/>
      <c r="Q16" s="6"/>
      <c r="R16" s="7"/>
    </row>
    <row r="17" spans="1:18" x14ac:dyDescent="0.35">
      <c r="A17" s="3">
        <v>2018</v>
      </c>
      <c r="B17" s="3" t="s">
        <v>101</v>
      </c>
      <c r="C17" s="1">
        <v>4898</v>
      </c>
      <c r="D17" s="1">
        <v>278</v>
      </c>
      <c r="E17" s="4">
        <f t="shared" si="0"/>
        <v>5.6757860351163737E-2</v>
      </c>
      <c r="F17" s="4">
        <f>(D17-D14)/D14</f>
        <v>9.4488188976377951E-2</v>
      </c>
      <c r="G17" s="34">
        <f>(C17-C14)/C14</f>
        <v>-4.9670159099728363E-2</v>
      </c>
      <c r="H17" s="4">
        <f>D17/D14</f>
        <v>1.094488188976378</v>
      </c>
      <c r="N17" s="6"/>
      <c r="O17" s="6"/>
      <c r="P17" s="6"/>
      <c r="Q17" s="6"/>
      <c r="R17" s="7"/>
    </row>
    <row r="18" spans="1:18" x14ac:dyDescent="0.35">
      <c r="A18" s="3">
        <v>2019</v>
      </c>
      <c r="B18" s="3" t="s">
        <v>101</v>
      </c>
      <c r="C18" s="1">
        <v>4798</v>
      </c>
      <c r="D18" s="1">
        <v>287</v>
      </c>
      <c r="E18" s="4">
        <f t="shared" si="0"/>
        <v>5.9816590245935809E-2</v>
      </c>
      <c r="F18" s="4">
        <f>(D18-D14)/D14</f>
        <v>0.12992125984251968</v>
      </c>
      <c r="G18" s="4">
        <f>(C18-C14)/C14</f>
        <v>-6.9072564998059763E-2</v>
      </c>
      <c r="H18" s="4">
        <f>D18/D14</f>
        <v>1.1299212598425197</v>
      </c>
      <c r="N18" s="6"/>
      <c r="O18" s="6"/>
      <c r="P18" s="6"/>
      <c r="Q18" s="6"/>
      <c r="R18" s="7"/>
    </row>
    <row r="19" spans="1:18" x14ac:dyDescent="0.35">
      <c r="A19" s="3">
        <v>2013</v>
      </c>
      <c r="B19" s="3" t="s">
        <v>6</v>
      </c>
      <c r="C19" s="3">
        <v>437210</v>
      </c>
      <c r="D19" s="1">
        <v>19933</v>
      </c>
      <c r="E19" s="4">
        <f t="shared" si="0"/>
        <v>4.5591363418037101E-2</v>
      </c>
      <c r="F19" s="41" t="s">
        <v>54</v>
      </c>
      <c r="G19" s="41" t="s">
        <v>54</v>
      </c>
      <c r="H19" s="41" t="s">
        <v>54</v>
      </c>
      <c r="N19" s="6"/>
      <c r="O19" s="6"/>
      <c r="P19" s="6"/>
      <c r="Q19" s="6"/>
      <c r="R19" s="7"/>
    </row>
    <row r="20" spans="1:18" x14ac:dyDescent="0.35">
      <c r="A20" s="3">
        <v>2014</v>
      </c>
      <c r="B20" s="3" t="s">
        <v>6</v>
      </c>
      <c r="C20" s="3">
        <v>432711</v>
      </c>
      <c r="D20" s="1">
        <v>20536</v>
      </c>
      <c r="E20" s="4">
        <f t="shared" si="0"/>
        <v>4.7458927552107524E-2</v>
      </c>
      <c r="F20" s="40" t="s">
        <v>54</v>
      </c>
      <c r="G20" s="40" t="s">
        <v>54</v>
      </c>
      <c r="H20" s="40" t="s">
        <v>54</v>
      </c>
      <c r="N20" s="6"/>
      <c r="O20" s="6"/>
      <c r="P20" s="6"/>
      <c r="Q20" s="6"/>
      <c r="R20" s="7"/>
    </row>
    <row r="21" spans="1:18" x14ac:dyDescent="0.35">
      <c r="A21" s="3">
        <v>2015</v>
      </c>
      <c r="B21" s="3" t="s">
        <v>6</v>
      </c>
      <c r="C21" s="3">
        <v>439943</v>
      </c>
      <c r="D21" s="1">
        <v>19334</v>
      </c>
      <c r="E21" s="4">
        <f t="shared" si="0"/>
        <v>4.3946602173463384E-2</v>
      </c>
      <c r="F21" s="40" t="s">
        <v>54</v>
      </c>
      <c r="G21" s="40" t="s">
        <v>54</v>
      </c>
      <c r="H21" s="40">
        <f>D21/D21</f>
        <v>1</v>
      </c>
      <c r="N21" s="6"/>
      <c r="O21" s="6"/>
      <c r="P21" s="6"/>
      <c r="Q21" s="6"/>
      <c r="R21" s="7"/>
    </row>
    <row r="22" spans="1:18" x14ac:dyDescent="0.35">
      <c r="A22" s="3">
        <v>2016</v>
      </c>
      <c r="B22" s="3" t="s">
        <v>6</v>
      </c>
      <c r="C22" s="3">
        <v>429982</v>
      </c>
      <c r="D22" s="1">
        <v>18780</v>
      </c>
      <c r="E22" s="4">
        <f t="shared" si="0"/>
        <v>4.3676246912661462E-2</v>
      </c>
      <c r="F22" s="4">
        <f>(D22-D21)/D21</f>
        <v>-2.8654184338471087E-2</v>
      </c>
      <c r="G22" s="34">
        <f>(C22-C21)/C21</f>
        <v>-2.2641569476045762E-2</v>
      </c>
      <c r="H22" s="4">
        <f>D22/D21</f>
        <v>0.97134581566152889</v>
      </c>
      <c r="N22" s="6"/>
      <c r="O22" s="6"/>
      <c r="P22" s="6"/>
      <c r="Q22" s="6"/>
      <c r="R22" s="7"/>
    </row>
    <row r="23" spans="1:18" x14ac:dyDescent="0.35">
      <c r="A23" s="3">
        <v>2017</v>
      </c>
      <c r="B23" s="3" t="s">
        <v>6</v>
      </c>
      <c r="C23" s="3">
        <v>426601</v>
      </c>
      <c r="D23" s="1">
        <v>19999</v>
      </c>
      <c r="E23" s="4">
        <f t="shared" si="0"/>
        <v>4.6879871355200761E-2</v>
      </c>
      <c r="F23" s="4">
        <f>(D23-D21)/D21</f>
        <v>3.4395365677045618E-2</v>
      </c>
      <c r="G23" s="34">
        <f>(C23-C21)/C21</f>
        <v>-3.0326655953157568E-2</v>
      </c>
      <c r="H23" s="4">
        <f>D23/D21</f>
        <v>1.0343953656770457</v>
      </c>
      <c r="N23" s="6"/>
      <c r="O23" s="6"/>
      <c r="P23" s="6"/>
      <c r="Q23" s="6"/>
      <c r="R23" s="7"/>
    </row>
    <row r="24" spans="1:18" x14ac:dyDescent="0.35">
      <c r="A24" s="3">
        <v>2018</v>
      </c>
      <c r="B24" s="3" t="s">
        <v>6</v>
      </c>
      <c r="C24" s="3">
        <v>416069</v>
      </c>
      <c r="D24" s="1">
        <v>21571</v>
      </c>
      <c r="E24" s="4">
        <f t="shared" si="0"/>
        <v>5.1844766132540514E-2</v>
      </c>
      <c r="F24" s="4">
        <f>(D24-D21)/D21</f>
        <v>0.11570290679631737</v>
      </c>
      <c r="G24" s="34">
        <f>(C24-C21)/C21</f>
        <v>-5.4266120838381338E-2</v>
      </c>
      <c r="H24" s="4">
        <f>D24/D21</f>
        <v>1.1157029067963173</v>
      </c>
      <c r="N24" s="6"/>
      <c r="O24" s="6"/>
      <c r="P24" s="6"/>
      <c r="Q24" s="6"/>
      <c r="R24" s="7"/>
    </row>
    <row r="25" spans="1:18" x14ac:dyDescent="0.35">
      <c r="A25" s="3">
        <v>2019</v>
      </c>
      <c r="B25" s="3" t="s">
        <v>6</v>
      </c>
      <c r="C25" s="3">
        <v>407164</v>
      </c>
      <c r="D25" s="1">
        <v>21910</v>
      </c>
      <c r="E25" s="4">
        <f t="shared" si="0"/>
        <v>5.3811240679431382E-2</v>
      </c>
      <c r="F25" s="4">
        <f>(D25-D21)/D21</f>
        <v>0.1332367849384504</v>
      </c>
      <c r="G25" s="34">
        <f>(C25-C21)/C21</f>
        <v>-7.4507379365054111E-2</v>
      </c>
      <c r="H25" s="4">
        <f>D25/D21</f>
        <v>1.1332367849384504</v>
      </c>
      <c r="N25" s="6"/>
      <c r="O25" s="6"/>
      <c r="P25" s="6"/>
      <c r="Q25" s="6"/>
      <c r="R25" s="7"/>
    </row>
    <row r="26" spans="1:18" x14ac:dyDescent="0.35">
      <c r="A26" s="3">
        <v>2013</v>
      </c>
      <c r="B26" s="6" t="s">
        <v>51</v>
      </c>
      <c r="C26" s="3">
        <v>1168</v>
      </c>
      <c r="D26" s="3">
        <v>71</v>
      </c>
      <c r="E26" s="4">
        <f t="shared" si="0"/>
        <v>6.0787671232876712E-2</v>
      </c>
      <c r="F26" s="41" t="s">
        <v>54</v>
      </c>
      <c r="G26" s="41" t="s">
        <v>54</v>
      </c>
      <c r="H26" s="41" t="s">
        <v>54</v>
      </c>
      <c r="N26" s="6"/>
      <c r="O26" s="6"/>
      <c r="P26" s="6"/>
      <c r="Q26" s="6"/>
      <c r="R26" s="7"/>
    </row>
    <row r="27" spans="1:18" x14ac:dyDescent="0.35">
      <c r="A27" s="3">
        <v>2014</v>
      </c>
      <c r="B27" s="6" t="s">
        <v>51</v>
      </c>
      <c r="C27" s="3">
        <v>1088</v>
      </c>
      <c r="D27" s="3">
        <v>53</v>
      </c>
      <c r="E27" s="4">
        <f t="shared" si="0"/>
        <v>4.8713235294117647E-2</v>
      </c>
      <c r="F27" s="40" t="s">
        <v>54</v>
      </c>
      <c r="G27" s="40" t="s">
        <v>54</v>
      </c>
      <c r="H27" s="40" t="s">
        <v>54</v>
      </c>
      <c r="N27" s="6"/>
      <c r="O27" s="6"/>
      <c r="P27" s="6"/>
      <c r="Q27" s="6"/>
      <c r="R27" s="7"/>
    </row>
    <row r="28" spans="1:18" x14ac:dyDescent="0.35">
      <c r="A28" s="3">
        <v>2015</v>
      </c>
      <c r="B28" s="6" t="s">
        <v>51</v>
      </c>
      <c r="C28" s="3">
        <v>1184</v>
      </c>
      <c r="D28" s="3">
        <v>47</v>
      </c>
      <c r="E28" s="4">
        <f t="shared" si="0"/>
        <v>3.9695945945945943E-2</v>
      </c>
      <c r="F28" s="40" t="s">
        <v>54</v>
      </c>
      <c r="G28" s="40" t="s">
        <v>54</v>
      </c>
      <c r="H28" s="40">
        <f>D28/D28</f>
        <v>1</v>
      </c>
      <c r="N28" s="6"/>
      <c r="O28" s="6"/>
      <c r="P28" s="6"/>
      <c r="Q28" s="6"/>
      <c r="R28" s="7"/>
    </row>
    <row r="29" spans="1:18" x14ac:dyDescent="0.35">
      <c r="A29" s="3">
        <v>2016</v>
      </c>
      <c r="B29" s="6" t="s">
        <v>51</v>
      </c>
      <c r="C29" s="3">
        <v>1203</v>
      </c>
      <c r="D29" s="3">
        <v>64</v>
      </c>
      <c r="E29" s="4">
        <f t="shared" si="0"/>
        <v>5.3200332502078139E-2</v>
      </c>
      <c r="F29" s="4">
        <f>(D29-D28)/D28</f>
        <v>0.36170212765957449</v>
      </c>
      <c r="G29" s="34">
        <f>(C29-C28)/C28</f>
        <v>1.6047297297297296E-2</v>
      </c>
      <c r="H29" s="4">
        <f>D29/D28</f>
        <v>1.3617021276595744</v>
      </c>
      <c r="N29" s="6"/>
      <c r="O29" s="6"/>
      <c r="P29" s="6"/>
      <c r="Q29" s="6"/>
      <c r="R29" s="7"/>
    </row>
    <row r="30" spans="1:18" x14ac:dyDescent="0.35">
      <c r="A30" s="3">
        <v>2017</v>
      </c>
      <c r="B30" s="6" t="s">
        <v>51</v>
      </c>
      <c r="C30" s="3">
        <v>1174</v>
      </c>
      <c r="D30" s="3">
        <v>77</v>
      </c>
      <c r="E30" s="4">
        <f t="shared" si="0"/>
        <v>6.5587734241908002E-2</v>
      </c>
      <c r="F30" s="4">
        <f>(D30-D28)/D28</f>
        <v>0.63829787234042556</v>
      </c>
      <c r="G30" s="34">
        <f>(C30-C28)/C28</f>
        <v>-8.4459459459459464E-3</v>
      </c>
      <c r="H30" s="4">
        <f>D30/D28</f>
        <v>1.6382978723404256</v>
      </c>
      <c r="N30" s="6"/>
      <c r="O30" s="6"/>
      <c r="P30" s="6"/>
      <c r="Q30" s="6"/>
      <c r="R30" s="7"/>
    </row>
    <row r="31" spans="1:18" x14ac:dyDescent="0.35">
      <c r="A31" s="3">
        <v>2018</v>
      </c>
      <c r="B31" s="6" t="s">
        <v>51</v>
      </c>
      <c r="C31" s="3">
        <v>1138</v>
      </c>
      <c r="D31" s="3">
        <v>86</v>
      </c>
      <c r="E31" s="4">
        <f t="shared" si="0"/>
        <v>7.5571177504393669E-2</v>
      </c>
      <c r="F31" s="4">
        <f>(D31-D28)/D28</f>
        <v>0.82978723404255317</v>
      </c>
      <c r="G31" s="34">
        <f>(C31-C28)/C28</f>
        <v>-3.885135135135135E-2</v>
      </c>
      <c r="H31" s="4">
        <f>D31/D28</f>
        <v>1.8297872340425532</v>
      </c>
      <c r="N31" s="6"/>
      <c r="O31" s="6"/>
      <c r="P31" s="6"/>
      <c r="Q31" s="6"/>
      <c r="R31" s="7"/>
    </row>
    <row r="32" spans="1:18" x14ac:dyDescent="0.35">
      <c r="A32" s="3">
        <v>2019</v>
      </c>
      <c r="B32" s="6" t="s">
        <v>51</v>
      </c>
      <c r="C32" s="3">
        <v>1156</v>
      </c>
      <c r="D32" s="3">
        <v>93</v>
      </c>
      <c r="E32" s="4">
        <f t="shared" si="0"/>
        <v>8.0449826989619375E-2</v>
      </c>
      <c r="F32" s="4">
        <f>(D32-D28)/D28</f>
        <v>0.97872340425531912</v>
      </c>
      <c r="G32" s="34">
        <f>(C32-C28)/C28</f>
        <v>-2.364864864864865E-2</v>
      </c>
      <c r="H32" s="4">
        <f>D32/D28</f>
        <v>1.9787234042553192</v>
      </c>
      <c r="N32" s="6"/>
      <c r="O32" s="6"/>
      <c r="P32" s="6"/>
      <c r="Q32" s="6"/>
      <c r="R32" s="7"/>
    </row>
    <row r="33" spans="1:18" x14ac:dyDescent="0.35">
      <c r="A33" s="6"/>
      <c r="B33" s="6"/>
      <c r="C33" s="6"/>
      <c r="F33" s="17"/>
      <c r="N33" s="6"/>
      <c r="O33" s="6"/>
      <c r="P33" s="6"/>
      <c r="Q33" s="6"/>
      <c r="R33" s="7"/>
    </row>
    <row r="34" spans="1:18" x14ac:dyDescent="0.35">
      <c r="A34" s="6"/>
      <c r="B34" s="6"/>
      <c r="C34" s="6"/>
      <c r="F34" s="17"/>
    </row>
    <row r="35" spans="1:18" x14ac:dyDescent="0.35">
      <c r="A35" s="6"/>
      <c r="B35" s="6"/>
      <c r="C35" s="6"/>
      <c r="E35" s="3"/>
      <c r="F35" s="17"/>
    </row>
    <row r="36" spans="1:18" x14ac:dyDescent="0.35">
      <c r="A36" s="6"/>
      <c r="B36" s="6"/>
      <c r="C36" s="6"/>
      <c r="E36" s="3"/>
      <c r="F36" s="17"/>
    </row>
    <row r="37" spans="1:18" x14ac:dyDescent="0.35">
      <c r="A37" s="6"/>
      <c r="B37" s="6"/>
      <c r="C37" s="6"/>
      <c r="E37" s="3"/>
      <c r="F37" s="17"/>
    </row>
    <row r="38" spans="1:18" x14ac:dyDescent="0.35">
      <c r="A38" s="6"/>
      <c r="B38" s="6"/>
      <c r="C38" s="6"/>
      <c r="E38" s="3"/>
      <c r="F38" s="17"/>
    </row>
    <row r="39" spans="1:18" x14ac:dyDescent="0.35">
      <c r="A39" s="6"/>
      <c r="B39" s="6"/>
      <c r="C39" s="6"/>
      <c r="E39" s="3"/>
      <c r="F39" s="17"/>
    </row>
    <row r="40" spans="1:18" x14ac:dyDescent="0.35">
      <c r="A40" s="6"/>
      <c r="B40" s="6"/>
      <c r="C40" s="6"/>
      <c r="E40" s="3"/>
      <c r="F40" s="17"/>
    </row>
    <row r="41" spans="1:18" x14ac:dyDescent="0.35">
      <c r="A41" s="6"/>
      <c r="B41" s="6"/>
      <c r="C41" s="6"/>
      <c r="E41" s="3"/>
    </row>
    <row r="42" spans="1:18" x14ac:dyDescent="0.35">
      <c r="A42" s="8"/>
    </row>
    <row r="43" spans="1:18" x14ac:dyDescent="0.35">
      <c r="A43" s="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selection activeCell="A19" sqref="A19"/>
    </sheetView>
  </sheetViews>
  <sheetFormatPr defaultColWidth="9.1796875" defaultRowHeight="14.5" x14ac:dyDescent="0.35"/>
  <cols>
    <col min="1" max="3" width="9.1796875" style="1"/>
    <col min="4" max="4" width="12.1796875" style="1" customWidth="1"/>
    <col min="5" max="5" width="12" style="1" customWidth="1"/>
    <col min="6" max="6" width="11.1796875" style="1" customWidth="1"/>
    <col min="7" max="7" width="12.54296875" style="1" customWidth="1"/>
    <col min="8" max="9" width="9.1796875" style="4"/>
    <col min="10" max="16384" width="9.1796875" style="1"/>
  </cols>
  <sheetData>
    <row r="1" spans="1:21" x14ac:dyDescent="0.35">
      <c r="A1" s="1" t="s">
        <v>93</v>
      </c>
    </row>
    <row r="2" spans="1:21" x14ac:dyDescent="0.35">
      <c r="A2" s="1" t="s">
        <v>88</v>
      </c>
    </row>
    <row r="3" spans="1:21" x14ac:dyDescent="0.35">
      <c r="A3" s="1" t="s">
        <v>61</v>
      </c>
    </row>
    <row r="5" spans="1:21" ht="47.25" customHeight="1" x14ac:dyDescent="0.35">
      <c r="A5" s="2" t="s">
        <v>1</v>
      </c>
      <c r="B5" s="2" t="s">
        <v>2</v>
      </c>
      <c r="C5" s="2" t="s">
        <v>7</v>
      </c>
      <c r="D5" s="2" t="s">
        <v>65</v>
      </c>
      <c r="E5" s="2" t="s">
        <v>66</v>
      </c>
      <c r="F5" s="2" t="s">
        <v>67</v>
      </c>
      <c r="G5" s="2" t="s">
        <v>76</v>
      </c>
      <c r="H5" s="2" t="s">
        <v>91</v>
      </c>
      <c r="I5" s="2" t="s">
        <v>92</v>
      </c>
      <c r="J5" s="2" t="s">
        <v>102</v>
      </c>
    </row>
    <row r="6" spans="1:21" x14ac:dyDescent="0.35">
      <c r="A6" s="3">
        <v>2013</v>
      </c>
      <c r="B6" s="3" t="s">
        <v>94</v>
      </c>
      <c r="C6" s="6">
        <v>2882</v>
      </c>
      <c r="D6" s="6">
        <v>56</v>
      </c>
      <c r="E6" s="3">
        <v>304</v>
      </c>
      <c r="F6" s="4">
        <f>D6/C6</f>
        <v>1.9430950728660652E-2</v>
      </c>
      <c r="G6" s="14">
        <f>D6/E6</f>
        <v>0.18421052631578946</v>
      </c>
      <c r="H6" s="41" t="s">
        <v>54</v>
      </c>
      <c r="I6" s="41" t="s">
        <v>54</v>
      </c>
      <c r="J6" s="41" t="s">
        <v>54</v>
      </c>
      <c r="S6" s="5"/>
    </row>
    <row r="7" spans="1:21" x14ac:dyDescent="0.35">
      <c r="A7" s="3">
        <v>2014</v>
      </c>
      <c r="B7" s="3" t="s">
        <v>94</v>
      </c>
      <c r="C7" s="6">
        <v>2852</v>
      </c>
      <c r="D7" s="6">
        <v>42</v>
      </c>
      <c r="E7" s="3">
        <v>281</v>
      </c>
      <c r="F7" s="4">
        <f t="shared" ref="F7:F33" si="0">D7/C7</f>
        <v>1.4726507713884993E-2</v>
      </c>
      <c r="G7" s="14">
        <f t="shared" ref="G7:G33" si="1">D7/E7</f>
        <v>0.1494661921708185</v>
      </c>
      <c r="H7" s="40" t="s">
        <v>54</v>
      </c>
      <c r="I7" s="40" t="s">
        <v>54</v>
      </c>
      <c r="J7" s="40" t="s">
        <v>54</v>
      </c>
      <c r="K7" s="4"/>
      <c r="S7" s="5"/>
    </row>
    <row r="8" spans="1:21" x14ac:dyDescent="0.35">
      <c r="A8" s="3">
        <v>2015</v>
      </c>
      <c r="B8" s="3" t="s">
        <v>94</v>
      </c>
      <c r="C8" s="6">
        <v>2850</v>
      </c>
      <c r="D8" s="6">
        <v>45</v>
      </c>
      <c r="E8" s="3">
        <v>276</v>
      </c>
      <c r="F8" s="4">
        <f t="shared" si="0"/>
        <v>1.5789473684210527E-2</v>
      </c>
      <c r="G8" s="14">
        <f t="shared" si="1"/>
        <v>0.16304347826086957</v>
      </c>
      <c r="H8" s="40" t="s">
        <v>54</v>
      </c>
      <c r="I8" s="40" t="s">
        <v>54</v>
      </c>
      <c r="J8" s="17">
        <f>E8/E8</f>
        <v>1</v>
      </c>
      <c r="K8" s="4"/>
      <c r="S8" s="2"/>
    </row>
    <row r="9" spans="1:21" x14ac:dyDescent="0.35">
      <c r="A9" s="3">
        <v>2016</v>
      </c>
      <c r="B9" s="3" t="s">
        <v>94</v>
      </c>
      <c r="C9" s="6">
        <v>2810</v>
      </c>
      <c r="D9" s="6">
        <v>49</v>
      </c>
      <c r="E9" s="3">
        <v>267</v>
      </c>
      <c r="F9" s="4">
        <f t="shared" si="0"/>
        <v>1.7437722419928827E-2</v>
      </c>
      <c r="G9" s="14">
        <f t="shared" si="1"/>
        <v>0.18352059925093633</v>
      </c>
      <c r="H9" s="40">
        <f>(D9-D8)/D8</f>
        <v>8.8888888888888892E-2</v>
      </c>
      <c r="I9" s="40">
        <f>(C9-C8)/C8</f>
        <v>-1.4035087719298246E-2</v>
      </c>
      <c r="J9" s="17">
        <f>E9/E8</f>
        <v>0.96739130434782605</v>
      </c>
      <c r="K9" s="4"/>
    </row>
    <row r="10" spans="1:21" x14ac:dyDescent="0.35">
      <c r="A10" s="3">
        <v>2017</v>
      </c>
      <c r="B10" s="3" t="s">
        <v>94</v>
      </c>
      <c r="C10" s="6">
        <v>2813</v>
      </c>
      <c r="D10" s="6">
        <v>55</v>
      </c>
      <c r="E10" s="3">
        <v>311</v>
      </c>
      <c r="F10" s="4">
        <f t="shared" si="0"/>
        <v>1.955207963028795E-2</v>
      </c>
      <c r="G10" s="14">
        <f t="shared" si="1"/>
        <v>0.17684887459807075</v>
      </c>
      <c r="H10" s="40">
        <f>(D10-D8)/D8</f>
        <v>0.22222222222222221</v>
      </c>
      <c r="I10" s="40">
        <f>(C10-C8)/C8</f>
        <v>-1.2982456140350877E-2</v>
      </c>
      <c r="J10" s="17">
        <f>E10/E8</f>
        <v>1.1268115942028984</v>
      </c>
      <c r="K10" s="4"/>
    </row>
    <row r="11" spans="1:21" x14ac:dyDescent="0.35">
      <c r="A11" s="3">
        <v>2018</v>
      </c>
      <c r="B11" s="3" t="s">
        <v>94</v>
      </c>
      <c r="C11" s="6">
        <v>2701</v>
      </c>
      <c r="D11" s="6">
        <v>72</v>
      </c>
      <c r="E11" s="3">
        <v>329</v>
      </c>
      <c r="F11" s="4">
        <f t="shared" si="0"/>
        <v>2.6656793780081452E-2</v>
      </c>
      <c r="G11" s="14">
        <f t="shared" si="1"/>
        <v>0.21884498480243161</v>
      </c>
      <c r="H11" s="40">
        <f>(D11-D8)/D8</f>
        <v>0.6</v>
      </c>
      <c r="I11" s="40">
        <f>(C11-C8)/C8</f>
        <v>-5.2280701754385962E-2</v>
      </c>
      <c r="J11" s="17">
        <f>E11/E8</f>
        <v>1.1920289855072463</v>
      </c>
      <c r="K11" s="4"/>
      <c r="U11" s="17"/>
    </row>
    <row r="12" spans="1:21" x14ac:dyDescent="0.35">
      <c r="A12" s="3">
        <v>2019</v>
      </c>
      <c r="B12" s="3" t="s">
        <v>94</v>
      </c>
      <c r="C12" s="6">
        <v>2609</v>
      </c>
      <c r="D12" s="6">
        <v>69</v>
      </c>
      <c r="E12" s="3">
        <v>327</v>
      </c>
      <c r="F12" s="4">
        <f t="shared" si="0"/>
        <v>2.6446914526638558E-2</v>
      </c>
      <c r="G12" s="14">
        <f t="shared" si="1"/>
        <v>0.21100917431192662</v>
      </c>
      <c r="H12" s="40">
        <f>(D12-D8)/D8</f>
        <v>0.53333333333333333</v>
      </c>
      <c r="I12" s="40">
        <f>(C12-C8)/C8</f>
        <v>-8.4561403508771935E-2</v>
      </c>
      <c r="J12" s="17">
        <f>E12/E8</f>
        <v>1.1847826086956521</v>
      </c>
      <c r="K12" s="4"/>
      <c r="U12" s="17"/>
    </row>
    <row r="13" spans="1:21" x14ac:dyDescent="0.35">
      <c r="A13" s="3">
        <v>2013</v>
      </c>
      <c r="B13" s="3" t="s">
        <v>101</v>
      </c>
      <c r="C13" s="1">
        <v>2584</v>
      </c>
      <c r="D13" s="1">
        <v>55</v>
      </c>
      <c r="E13" s="1">
        <v>290</v>
      </c>
      <c r="F13" s="4">
        <f t="shared" si="0"/>
        <v>2.1284829721362229E-2</v>
      </c>
      <c r="G13" s="14">
        <f t="shared" si="1"/>
        <v>0.18965517241379309</v>
      </c>
      <c r="H13" s="41" t="s">
        <v>54</v>
      </c>
      <c r="I13" s="41" t="s">
        <v>54</v>
      </c>
      <c r="J13" s="41" t="s">
        <v>54</v>
      </c>
      <c r="K13" s="4"/>
    </row>
    <row r="14" spans="1:21" x14ac:dyDescent="0.35">
      <c r="A14" s="3">
        <v>2014</v>
      </c>
      <c r="B14" s="3" t="s">
        <v>101</v>
      </c>
      <c r="C14" s="1">
        <v>2555</v>
      </c>
      <c r="D14" s="1">
        <v>40.1</v>
      </c>
      <c r="E14" s="1">
        <v>259</v>
      </c>
      <c r="F14" s="4">
        <f t="shared" si="0"/>
        <v>1.5694716242661447E-2</v>
      </c>
      <c r="G14" s="14">
        <f t="shared" si="1"/>
        <v>0.15482625482625484</v>
      </c>
      <c r="H14" s="40" t="s">
        <v>54</v>
      </c>
      <c r="I14" s="40" t="s">
        <v>54</v>
      </c>
      <c r="J14" s="40" t="s">
        <v>54</v>
      </c>
      <c r="K14" s="4"/>
    </row>
    <row r="15" spans="1:21" x14ac:dyDescent="0.35">
      <c r="A15" s="3">
        <v>2015</v>
      </c>
      <c r="B15" s="3" t="s">
        <v>101</v>
      </c>
      <c r="C15" s="1">
        <v>2589</v>
      </c>
      <c r="D15" s="1">
        <v>41.6</v>
      </c>
      <c r="E15" s="1">
        <v>254</v>
      </c>
      <c r="F15" s="4">
        <f t="shared" si="0"/>
        <v>1.6067979915025107E-2</v>
      </c>
      <c r="G15" s="14">
        <f t="shared" si="1"/>
        <v>0.16377952755905512</v>
      </c>
      <c r="H15" s="40" t="s">
        <v>54</v>
      </c>
      <c r="I15" s="40" t="s">
        <v>54</v>
      </c>
      <c r="J15" s="17">
        <f>E15/E15</f>
        <v>1</v>
      </c>
      <c r="K15" s="4"/>
    </row>
    <row r="16" spans="1:21" x14ac:dyDescent="0.35">
      <c r="A16" s="3">
        <v>2016</v>
      </c>
      <c r="B16" s="3" t="s">
        <v>101</v>
      </c>
      <c r="C16" s="1">
        <v>2569</v>
      </c>
      <c r="D16" s="1">
        <v>47.8</v>
      </c>
      <c r="E16" s="1">
        <v>249</v>
      </c>
      <c r="F16" s="4">
        <f t="shared" si="0"/>
        <v>1.8606461658232775E-2</v>
      </c>
      <c r="G16" s="14">
        <f t="shared" si="1"/>
        <v>0.19196787148594377</v>
      </c>
      <c r="H16" s="40">
        <f>(D16-D15)/D15</f>
        <v>0.14903846153846143</v>
      </c>
      <c r="I16" s="40">
        <f>(C16-C15)/C15</f>
        <v>-7.7249903437620702E-3</v>
      </c>
      <c r="J16" s="17">
        <f>E16/E15</f>
        <v>0.98031496062992129</v>
      </c>
      <c r="K16" s="4"/>
    </row>
    <row r="17" spans="1:18" x14ac:dyDescent="0.35">
      <c r="A17" s="3">
        <v>2017</v>
      </c>
      <c r="B17" s="3" t="s">
        <v>101</v>
      </c>
      <c r="C17" s="1">
        <v>2529</v>
      </c>
      <c r="D17" s="1">
        <v>48.3</v>
      </c>
      <c r="E17" s="1">
        <v>260</v>
      </c>
      <c r="F17" s="4">
        <f t="shared" si="0"/>
        <v>1.9098457888493476E-2</v>
      </c>
      <c r="G17" s="14">
        <f t="shared" si="1"/>
        <v>0.18576923076923077</v>
      </c>
      <c r="H17" s="40">
        <f>(D17-D15)/D15</f>
        <v>0.16105769230769221</v>
      </c>
      <c r="I17" s="40">
        <f>(C17-C15)/C15</f>
        <v>-2.3174971031286212E-2</v>
      </c>
      <c r="J17" s="17">
        <f>E17/E15</f>
        <v>1.0236220472440944</v>
      </c>
      <c r="K17" s="4"/>
    </row>
    <row r="18" spans="1:18" x14ac:dyDescent="0.35">
      <c r="A18" s="3">
        <v>2018</v>
      </c>
      <c r="B18" s="3" t="s">
        <v>101</v>
      </c>
      <c r="C18" s="1">
        <v>2458</v>
      </c>
      <c r="D18" s="1">
        <v>53.6</v>
      </c>
      <c r="E18" s="1">
        <v>278</v>
      </c>
      <c r="F18" s="4">
        <f t="shared" si="0"/>
        <v>2.1806346623270953E-2</v>
      </c>
      <c r="G18" s="14">
        <f t="shared" si="1"/>
        <v>0.19280575539568345</v>
      </c>
      <c r="H18" s="40">
        <f>(D18-D15)/D15</f>
        <v>0.28846153846153844</v>
      </c>
      <c r="I18" s="40">
        <f>(C18-C15)/C15</f>
        <v>-5.0598686751641558E-2</v>
      </c>
      <c r="J18" s="17">
        <f>E18/E15</f>
        <v>1.094488188976378</v>
      </c>
      <c r="K18" s="4"/>
    </row>
    <row r="19" spans="1:18" x14ac:dyDescent="0.35">
      <c r="A19" s="3">
        <v>2019</v>
      </c>
      <c r="B19" s="3" t="s">
        <v>101</v>
      </c>
      <c r="C19" s="1">
        <v>2434</v>
      </c>
      <c r="D19" s="1">
        <v>57.9</v>
      </c>
      <c r="E19" s="1">
        <v>287</v>
      </c>
      <c r="F19" s="4">
        <f t="shared" si="0"/>
        <v>2.3788003286770748E-2</v>
      </c>
      <c r="G19" s="14">
        <f t="shared" si="1"/>
        <v>0.20174216027874564</v>
      </c>
      <c r="H19" s="40">
        <f>(D19-D15)/D15</f>
        <v>0.39182692307692302</v>
      </c>
      <c r="I19" s="40">
        <f>(C19-C15)/C15</f>
        <v>-5.9868675164156046E-2</v>
      </c>
      <c r="J19" s="17">
        <f>E19/E15</f>
        <v>1.1299212598425197</v>
      </c>
      <c r="K19" s="4"/>
    </row>
    <row r="20" spans="1:18" x14ac:dyDescent="0.35">
      <c r="A20" s="3">
        <v>2013</v>
      </c>
      <c r="B20" s="3" t="s">
        <v>6</v>
      </c>
      <c r="C20" s="1">
        <v>215602</v>
      </c>
      <c r="D20" s="1">
        <v>3683</v>
      </c>
      <c r="E20" s="1">
        <v>19933</v>
      </c>
      <c r="F20" s="4">
        <f t="shared" ref="F20:F26" si="2">D20/C20</f>
        <v>1.7082401833007115E-2</v>
      </c>
      <c r="G20" s="14">
        <f t="shared" ref="G20:G26" si="3">D20/E20</f>
        <v>0.18476897606983395</v>
      </c>
      <c r="H20" s="41" t="s">
        <v>54</v>
      </c>
      <c r="I20" s="41" t="s">
        <v>54</v>
      </c>
      <c r="J20" s="41" t="s">
        <v>54</v>
      </c>
      <c r="K20" s="4"/>
    </row>
    <row r="21" spans="1:18" x14ac:dyDescent="0.35">
      <c r="A21" s="3">
        <v>2014</v>
      </c>
      <c r="B21" s="3" t="s">
        <v>6</v>
      </c>
      <c r="C21" s="1">
        <v>212624</v>
      </c>
      <c r="D21" s="1">
        <v>3886</v>
      </c>
      <c r="E21" s="1">
        <v>20536</v>
      </c>
      <c r="F21" s="4">
        <f t="shared" si="2"/>
        <v>1.8276394010083529E-2</v>
      </c>
      <c r="G21" s="14">
        <f t="shared" si="3"/>
        <v>0.18922867160109078</v>
      </c>
      <c r="H21" s="40" t="s">
        <v>54</v>
      </c>
      <c r="I21" s="40" t="s">
        <v>54</v>
      </c>
      <c r="J21" s="40" t="s">
        <v>54</v>
      </c>
      <c r="K21" s="4"/>
    </row>
    <row r="22" spans="1:18" x14ac:dyDescent="0.35">
      <c r="A22" s="3">
        <v>2015</v>
      </c>
      <c r="B22" s="3" t="s">
        <v>6</v>
      </c>
      <c r="C22" s="1">
        <v>217303</v>
      </c>
      <c r="D22" s="1">
        <v>3905</v>
      </c>
      <c r="E22" s="1">
        <v>19334</v>
      </c>
      <c r="F22" s="4">
        <f t="shared" si="2"/>
        <v>1.7970299535671391E-2</v>
      </c>
      <c r="G22" s="14">
        <f t="shared" si="3"/>
        <v>0.20197579393814005</v>
      </c>
      <c r="H22" s="40" t="s">
        <v>54</v>
      </c>
      <c r="I22" s="40" t="s">
        <v>54</v>
      </c>
      <c r="J22" s="17">
        <f>E22/E22</f>
        <v>1</v>
      </c>
      <c r="K22" s="4"/>
    </row>
    <row r="23" spans="1:18" x14ac:dyDescent="0.35">
      <c r="A23" s="3">
        <v>2016</v>
      </c>
      <c r="B23" s="3" t="s">
        <v>6</v>
      </c>
      <c r="C23" s="1">
        <v>212321</v>
      </c>
      <c r="D23" s="1">
        <v>3734</v>
      </c>
      <c r="E23" s="1">
        <v>18780</v>
      </c>
      <c r="F23" s="4">
        <f t="shared" si="2"/>
        <v>1.75865788122701E-2</v>
      </c>
      <c r="G23" s="14">
        <f t="shared" si="3"/>
        <v>0.19882854100106495</v>
      </c>
      <c r="H23" s="40">
        <f>(D23-D22)/D22</f>
        <v>-4.3790012804097313E-2</v>
      </c>
      <c r="I23" s="40">
        <f>(C23-C22)/C22</f>
        <v>-2.292651274947884E-2</v>
      </c>
      <c r="J23" s="17">
        <f>E23/E22</f>
        <v>0.97134581566152889</v>
      </c>
      <c r="K23" s="4"/>
    </row>
    <row r="24" spans="1:18" x14ac:dyDescent="0.35">
      <c r="A24" s="3">
        <v>2017</v>
      </c>
      <c r="B24" s="3" t="s">
        <v>6</v>
      </c>
      <c r="C24" s="1">
        <v>210056</v>
      </c>
      <c r="D24" s="1">
        <v>3931</v>
      </c>
      <c r="E24" s="1">
        <v>19999</v>
      </c>
      <c r="F24" s="4">
        <f t="shared" si="2"/>
        <v>1.8714057203793273E-2</v>
      </c>
      <c r="G24" s="14">
        <f t="shared" si="3"/>
        <v>0.19655982799139957</v>
      </c>
      <c r="H24" s="40">
        <f>(D24-D22)/D22</f>
        <v>6.6581306017925732E-3</v>
      </c>
      <c r="I24" s="40">
        <f>(C24-C22)/C22</f>
        <v>-3.3349746667096176E-2</v>
      </c>
      <c r="J24" s="17">
        <f>E24/E22</f>
        <v>1.0343953656770457</v>
      </c>
      <c r="K24" s="4"/>
    </row>
    <row r="25" spans="1:18" x14ac:dyDescent="0.35">
      <c r="A25" s="3">
        <v>2018</v>
      </c>
      <c r="B25" s="3" t="s">
        <v>6</v>
      </c>
      <c r="C25" s="1">
        <v>205379</v>
      </c>
      <c r="D25" s="1">
        <v>4413</v>
      </c>
      <c r="E25" s="1">
        <v>21571</v>
      </c>
      <c r="F25" s="4">
        <f t="shared" si="2"/>
        <v>2.1487104329069671E-2</v>
      </c>
      <c r="G25" s="14">
        <f t="shared" si="3"/>
        <v>0.20458022344814797</v>
      </c>
      <c r="H25" s="40">
        <f>(D25-D22)/D22</f>
        <v>0.13008962868117799</v>
      </c>
      <c r="I25" s="40">
        <f>(C25-C22)/C22</f>
        <v>-5.4872689286388131E-2</v>
      </c>
      <c r="J25" s="17">
        <f>E25/E22</f>
        <v>1.1157029067963173</v>
      </c>
      <c r="K25" s="4"/>
    </row>
    <row r="26" spans="1:18" x14ac:dyDescent="0.35">
      <c r="A26" s="3">
        <v>2019</v>
      </c>
      <c r="B26" s="3" t="s">
        <v>6</v>
      </c>
      <c r="C26" s="1">
        <v>201593</v>
      </c>
      <c r="D26" s="1">
        <v>4518</v>
      </c>
      <c r="E26" s="1">
        <v>21910</v>
      </c>
      <c r="F26" s="4">
        <f t="shared" si="2"/>
        <v>2.24114924625359E-2</v>
      </c>
      <c r="G26" s="14">
        <f t="shared" si="3"/>
        <v>0.20620721131903241</v>
      </c>
      <c r="H26" s="40">
        <f>(D26-D22)/D22</f>
        <v>0.15697823303457106</v>
      </c>
      <c r="I26" s="40">
        <f>(C26-C22)/C22</f>
        <v>-7.2295366377822676E-2</v>
      </c>
      <c r="J26" s="17">
        <f>E26/E22</f>
        <v>1.1332367849384504</v>
      </c>
      <c r="K26" s="4"/>
    </row>
    <row r="27" spans="1:18" x14ac:dyDescent="0.35">
      <c r="A27" s="3">
        <v>2013</v>
      </c>
      <c r="B27" s="6" t="s">
        <v>51</v>
      </c>
      <c r="C27" s="3">
        <v>685</v>
      </c>
      <c r="D27" s="3">
        <v>17</v>
      </c>
      <c r="E27" s="3">
        <v>71</v>
      </c>
      <c r="F27" s="4">
        <f t="shared" si="0"/>
        <v>2.4817518248175182E-2</v>
      </c>
      <c r="G27" s="14">
        <f t="shared" si="1"/>
        <v>0.23943661971830985</v>
      </c>
      <c r="H27" s="41" t="s">
        <v>54</v>
      </c>
      <c r="I27" s="41" t="s">
        <v>54</v>
      </c>
      <c r="J27" s="41" t="s">
        <v>54</v>
      </c>
      <c r="K27" s="4"/>
    </row>
    <row r="28" spans="1:18" x14ac:dyDescent="0.35">
      <c r="A28" s="3">
        <v>2014</v>
      </c>
      <c r="B28" s="6" t="s">
        <v>51</v>
      </c>
      <c r="C28" s="3">
        <v>660</v>
      </c>
      <c r="D28" s="3" t="s">
        <v>47</v>
      </c>
      <c r="E28" s="3">
        <v>53</v>
      </c>
      <c r="F28" s="4" t="s">
        <v>44</v>
      </c>
      <c r="G28" s="14" t="s">
        <v>44</v>
      </c>
      <c r="H28" s="40" t="s">
        <v>54</v>
      </c>
      <c r="I28" s="40" t="s">
        <v>54</v>
      </c>
      <c r="J28" s="40" t="s">
        <v>54</v>
      </c>
      <c r="K28" s="4"/>
      <c r="N28" s="6"/>
      <c r="O28" s="6"/>
      <c r="P28" s="6"/>
      <c r="Q28" s="6"/>
      <c r="R28" s="7"/>
    </row>
    <row r="29" spans="1:18" x14ac:dyDescent="0.35">
      <c r="A29" s="3">
        <v>2015</v>
      </c>
      <c r="B29" s="6" t="s">
        <v>51</v>
      </c>
      <c r="C29" s="3">
        <v>674</v>
      </c>
      <c r="D29" s="3" t="s">
        <v>47</v>
      </c>
      <c r="E29" s="3">
        <v>47</v>
      </c>
      <c r="F29" s="4" t="s">
        <v>44</v>
      </c>
      <c r="G29" s="14" t="s">
        <v>44</v>
      </c>
      <c r="H29" s="40" t="s">
        <v>54</v>
      </c>
      <c r="I29" s="40" t="s">
        <v>54</v>
      </c>
      <c r="J29" s="17">
        <f>E29/E29</f>
        <v>1</v>
      </c>
      <c r="K29" s="4"/>
      <c r="N29" s="6"/>
      <c r="O29" s="6"/>
      <c r="P29" s="6"/>
      <c r="Q29" s="6"/>
      <c r="R29" s="7"/>
    </row>
    <row r="30" spans="1:18" x14ac:dyDescent="0.35">
      <c r="A30" s="3">
        <v>2016</v>
      </c>
      <c r="B30" s="6" t="s">
        <v>51</v>
      </c>
      <c r="C30" s="3">
        <v>673</v>
      </c>
      <c r="D30" s="3">
        <v>11</v>
      </c>
      <c r="E30" s="3">
        <v>64</v>
      </c>
      <c r="F30" s="4">
        <f t="shared" si="0"/>
        <v>1.6344725111441308E-2</v>
      </c>
      <c r="G30" s="14">
        <f t="shared" si="1"/>
        <v>0.171875</v>
      </c>
      <c r="H30" s="40" t="e">
        <f>(D30-D29)/D29</f>
        <v>#VALUE!</v>
      </c>
      <c r="I30" s="40">
        <f>(C30-C29)/C29</f>
        <v>-1.483679525222552E-3</v>
      </c>
      <c r="J30" s="17">
        <f>E30/E29</f>
        <v>1.3617021276595744</v>
      </c>
      <c r="K30" s="4"/>
      <c r="N30" s="6"/>
      <c r="O30" s="6"/>
      <c r="P30" s="6"/>
      <c r="Q30" s="6"/>
      <c r="R30" s="7"/>
    </row>
    <row r="31" spans="1:18" x14ac:dyDescent="0.35">
      <c r="A31" s="3">
        <v>2017</v>
      </c>
      <c r="B31" s="6" t="s">
        <v>51</v>
      </c>
      <c r="C31" s="3">
        <v>665</v>
      </c>
      <c r="D31" s="3">
        <v>18</v>
      </c>
      <c r="E31" s="3">
        <v>77</v>
      </c>
      <c r="F31" s="4">
        <f t="shared" si="0"/>
        <v>2.7067669172932331E-2</v>
      </c>
      <c r="G31" s="14">
        <f t="shared" si="1"/>
        <v>0.23376623376623376</v>
      </c>
      <c r="H31" s="40" t="e">
        <f>(D31-D29)/D29</f>
        <v>#VALUE!</v>
      </c>
      <c r="I31" s="40">
        <f>(C31-C29)/C29</f>
        <v>-1.3353115727002967E-2</v>
      </c>
      <c r="J31" s="17">
        <f>E31/E29</f>
        <v>1.6382978723404256</v>
      </c>
      <c r="K31" s="4"/>
      <c r="N31" s="6"/>
      <c r="O31" s="6"/>
      <c r="P31" s="6"/>
      <c r="Q31" s="6"/>
      <c r="R31" s="7"/>
    </row>
    <row r="32" spans="1:18" x14ac:dyDescent="0.35">
      <c r="A32" s="3">
        <v>2018</v>
      </c>
      <c r="B32" s="6" t="s">
        <v>51</v>
      </c>
      <c r="C32" s="3">
        <v>622</v>
      </c>
      <c r="D32" s="3">
        <v>21</v>
      </c>
      <c r="E32" s="3">
        <v>86</v>
      </c>
      <c r="F32" s="4">
        <f t="shared" si="0"/>
        <v>3.3762057877813507E-2</v>
      </c>
      <c r="G32" s="14">
        <f t="shared" si="1"/>
        <v>0.2441860465116279</v>
      </c>
      <c r="H32" s="40" t="e">
        <f>(D32-D29)/D29</f>
        <v>#VALUE!</v>
      </c>
      <c r="I32" s="40">
        <f>(C32-C29)/C29</f>
        <v>-7.71513353115727E-2</v>
      </c>
      <c r="J32" s="17">
        <f>E32/E29</f>
        <v>1.8297872340425532</v>
      </c>
      <c r="K32" s="4"/>
      <c r="N32" s="6"/>
      <c r="O32" s="6"/>
      <c r="P32" s="6"/>
      <c r="Q32" s="6"/>
      <c r="R32" s="7"/>
    </row>
    <row r="33" spans="1:18" x14ac:dyDescent="0.35">
      <c r="A33" s="3">
        <v>2019</v>
      </c>
      <c r="B33" s="6" t="s">
        <v>51</v>
      </c>
      <c r="C33" s="3">
        <v>644</v>
      </c>
      <c r="D33" s="3">
        <v>29</v>
      </c>
      <c r="E33" s="3">
        <v>93</v>
      </c>
      <c r="F33" s="4">
        <f t="shared" si="0"/>
        <v>4.503105590062112E-2</v>
      </c>
      <c r="G33" s="14">
        <f t="shared" si="1"/>
        <v>0.31182795698924731</v>
      </c>
      <c r="H33" s="40" t="e">
        <f>(D33-D29)/D29</f>
        <v>#VALUE!</v>
      </c>
      <c r="I33" s="40">
        <f>(C33-C29)/C29</f>
        <v>-4.4510385756676561E-2</v>
      </c>
      <c r="J33" s="17">
        <f>E33/E29</f>
        <v>1.9787234042553192</v>
      </c>
      <c r="K33" s="4"/>
      <c r="N33" s="6"/>
      <c r="O33" s="6"/>
      <c r="P33" s="6"/>
      <c r="Q33" s="6"/>
      <c r="R33" s="7"/>
    </row>
    <row r="34" spans="1:18" x14ac:dyDescent="0.35">
      <c r="A34" s="6"/>
      <c r="B34" s="6"/>
      <c r="C34" s="6"/>
      <c r="D34" s="6"/>
      <c r="F34" s="4"/>
      <c r="G34" s="7"/>
      <c r="H34" s="40"/>
      <c r="I34" s="40"/>
      <c r="J34" s="15"/>
      <c r="K34" s="4"/>
      <c r="N34" s="6"/>
      <c r="O34" s="6"/>
      <c r="P34" s="6"/>
      <c r="Q34" s="6"/>
      <c r="R34" s="7"/>
    </row>
    <row r="35" spans="1:18" x14ac:dyDescent="0.35">
      <c r="A35" s="6"/>
      <c r="B35" s="6"/>
      <c r="C35" s="6"/>
      <c r="D35" s="6"/>
      <c r="F35" s="4"/>
      <c r="G35" s="7"/>
    </row>
    <row r="36" spans="1:18" x14ac:dyDescent="0.35">
      <c r="A36" s="6"/>
      <c r="B36" s="6"/>
      <c r="F36" s="4"/>
      <c r="G36" s="7"/>
    </row>
    <row r="37" spans="1:18" x14ac:dyDescent="0.35">
      <c r="A37" s="3"/>
      <c r="B37" s="6"/>
      <c r="F37" s="4"/>
      <c r="G37" s="7"/>
    </row>
    <row r="38" spans="1:18" x14ac:dyDescent="0.35">
      <c r="A38" s="3"/>
      <c r="B38" s="6"/>
      <c r="F38" s="4"/>
      <c r="G38" s="7"/>
    </row>
    <row r="39" spans="1:18" x14ac:dyDescent="0.35">
      <c r="A39" s="3"/>
      <c r="B39" s="6"/>
      <c r="F39" s="4"/>
      <c r="G39" s="7"/>
    </row>
    <row r="40" spans="1:18" x14ac:dyDescent="0.35">
      <c r="A40" s="3"/>
      <c r="B40" s="6"/>
      <c r="F40" s="4"/>
      <c r="G40" s="7"/>
      <c r="I40" s="40" t="s">
        <v>90</v>
      </c>
    </row>
    <row r="41" spans="1:18" x14ac:dyDescent="0.35">
      <c r="A41" s="3"/>
      <c r="B41" s="6"/>
      <c r="F41" s="4"/>
      <c r="G41" s="7"/>
    </row>
    <row r="42" spans="1:18" x14ac:dyDescent="0.35">
      <c r="A42" s="6"/>
      <c r="B42" s="6"/>
      <c r="F42" s="4"/>
      <c r="G42" s="7"/>
    </row>
    <row r="43" spans="1:18" x14ac:dyDescent="0.35">
      <c r="A43" s="8"/>
      <c r="C43" s="6"/>
      <c r="D43" s="6"/>
      <c r="F43" s="4"/>
      <c r="G43" s="7"/>
    </row>
    <row r="44" spans="1:18" x14ac:dyDescent="0.35">
      <c r="A44" s="8"/>
      <c r="C44" s="6"/>
      <c r="D44" s="6"/>
      <c r="F44" s="4"/>
      <c r="G44" s="7"/>
    </row>
    <row r="45" spans="1:18" x14ac:dyDescent="0.35">
      <c r="C45" s="6"/>
      <c r="D45" s="6"/>
      <c r="F45" s="4"/>
      <c r="G45" s="7"/>
    </row>
    <row r="46" spans="1:18" x14ac:dyDescent="0.35">
      <c r="C46" s="6"/>
      <c r="D46" s="6"/>
      <c r="F46" s="4"/>
      <c r="G46" s="7"/>
    </row>
    <row r="47" spans="1:18" x14ac:dyDescent="0.35">
      <c r="C47" s="6"/>
      <c r="D47" s="6"/>
      <c r="F47" s="4"/>
      <c r="G47" s="7"/>
    </row>
    <row r="48" spans="1:18" x14ac:dyDescent="0.35">
      <c r="C48" s="6"/>
      <c r="D48" s="6"/>
      <c r="F48" s="4"/>
      <c r="G48" s="7"/>
    </row>
    <row r="49" spans="3:7" x14ac:dyDescent="0.35">
      <c r="C49" s="6"/>
      <c r="D49" s="6"/>
      <c r="F49" s="4"/>
      <c r="G49" s="7"/>
    </row>
    <row r="50" spans="3:7" x14ac:dyDescent="0.35">
      <c r="C50" s="6"/>
      <c r="D50" s="6"/>
      <c r="G50" s="7"/>
    </row>
    <row r="51" spans="3:7" x14ac:dyDescent="0.35">
      <c r="C51" s="6"/>
      <c r="D51" s="6"/>
      <c r="G51" s="7"/>
    </row>
    <row r="52" spans="3:7" x14ac:dyDescent="0.35">
      <c r="C52" s="6"/>
      <c r="D52" s="6"/>
      <c r="G52" s="7"/>
    </row>
    <row r="53" spans="3:7" x14ac:dyDescent="0.35">
      <c r="C53" s="6"/>
      <c r="D53" s="6"/>
      <c r="G53" s="7"/>
    </row>
    <row r="54" spans="3:7" x14ac:dyDescent="0.35">
      <c r="C54" s="6"/>
      <c r="D54" s="6"/>
      <c r="G54" s="7"/>
    </row>
    <row r="55" spans="3:7" x14ac:dyDescent="0.35">
      <c r="C55" s="6"/>
      <c r="D55" s="6"/>
      <c r="G55" s="7"/>
    </row>
    <row r="56" spans="3:7" x14ac:dyDescent="0.35">
      <c r="C56" s="6"/>
      <c r="D56" s="6"/>
      <c r="G56" s="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heetViews>
  <sheetFormatPr defaultColWidth="9.1796875" defaultRowHeight="14.5" x14ac:dyDescent="0.35"/>
  <cols>
    <col min="1" max="3" width="9.1796875" style="1"/>
    <col min="4" max="4" width="10.1796875" style="1" customWidth="1"/>
    <col min="5" max="5" width="10.54296875" style="1" customWidth="1"/>
    <col min="6" max="6" width="10.7265625" style="1" customWidth="1"/>
    <col min="7" max="7" width="12.81640625" style="1" customWidth="1"/>
    <col min="8" max="16384" width="9.1796875" style="1"/>
  </cols>
  <sheetData>
    <row r="1" spans="1:10" x14ac:dyDescent="0.35">
      <c r="A1" s="1" t="s">
        <v>93</v>
      </c>
    </row>
    <row r="2" spans="1:10" x14ac:dyDescent="0.35">
      <c r="A2" s="1" t="s">
        <v>88</v>
      </c>
    </row>
    <row r="3" spans="1:10" x14ac:dyDescent="0.35">
      <c r="A3" s="1" t="s">
        <v>61</v>
      </c>
    </row>
    <row r="5" spans="1:10" ht="57.5" x14ac:dyDescent="0.35">
      <c r="A5" s="2" t="s">
        <v>1</v>
      </c>
      <c r="B5" s="2" t="s">
        <v>2</v>
      </c>
      <c r="C5" s="2" t="s">
        <v>8</v>
      </c>
      <c r="D5" s="2" t="s">
        <v>68</v>
      </c>
      <c r="E5" s="2" t="s">
        <v>66</v>
      </c>
      <c r="F5" s="2" t="s">
        <v>69</v>
      </c>
      <c r="G5" s="2" t="s">
        <v>77</v>
      </c>
      <c r="H5" s="2" t="s">
        <v>91</v>
      </c>
      <c r="I5" s="2" t="s">
        <v>92</v>
      </c>
      <c r="J5" s="2" t="s">
        <v>102</v>
      </c>
    </row>
    <row r="6" spans="1:10" x14ac:dyDescent="0.35">
      <c r="A6" s="3">
        <v>2013</v>
      </c>
      <c r="B6" s="3" t="s">
        <v>94</v>
      </c>
      <c r="C6" s="1" t="s">
        <v>60</v>
      </c>
      <c r="D6" s="1" t="s">
        <v>60</v>
      </c>
      <c r="E6" s="3">
        <v>304</v>
      </c>
      <c r="F6" s="1" t="s">
        <v>60</v>
      </c>
      <c r="G6" s="1" t="s">
        <v>60</v>
      </c>
      <c r="H6" s="41" t="s">
        <v>54</v>
      </c>
      <c r="I6" s="41" t="s">
        <v>54</v>
      </c>
      <c r="J6" s="41" t="s">
        <v>54</v>
      </c>
    </row>
    <row r="7" spans="1:10" x14ac:dyDescent="0.35">
      <c r="A7" s="3">
        <v>2014</v>
      </c>
      <c r="B7" s="3" t="s">
        <v>94</v>
      </c>
      <c r="C7" s="3">
        <v>843</v>
      </c>
      <c r="D7" s="1" t="s">
        <v>47</v>
      </c>
      <c r="E7" s="3">
        <v>281</v>
      </c>
      <c r="F7" s="4" t="s">
        <v>44</v>
      </c>
      <c r="G7" s="14" t="s">
        <v>44</v>
      </c>
      <c r="H7" s="40" t="s">
        <v>54</v>
      </c>
      <c r="I7" s="40" t="s">
        <v>54</v>
      </c>
      <c r="J7" s="40" t="s">
        <v>54</v>
      </c>
    </row>
    <row r="8" spans="1:10" x14ac:dyDescent="0.35">
      <c r="A8" s="3">
        <v>2015</v>
      </c>
      <c r="B8" s="3" t="s">
        <v>94</v>
      </c>
      <c r="C8" s="3">
        <v>1021</v>
      </c>
      <c r="D8" s="1">
        <v>18</v>
      </c>
      <c r="E8" s="3">
        <v>276</v>
      </c>
      <c r="F8" s="4">
        <f t="shared" ref="F8:F33" si="0">D8/C8</f>
        <v>1.762977473065622E-2</v>
      </c>
      <c r="G8" s="14">
        <f t="shared" ref="G8:G33" si="1">D8/E8</f>
        <v>6.5217391304347824E-2</v>
      </c>
      <c r="H8" s="40" t="s">
        <v>54</v>
      </c>
      <c r="I8" s="40" t="s">
        <v>54</v>
      </c>
      <c r="J8" s="17">
        <f>E8/E8</f>
        <v>1</v>
      </c>
    </row>
    <row r="9" spans="1:10" x14ac:dyDescent="0.35">
      <c r="A9" s="3">
        <v>2016</v>
      </c>
      <c r="B9" s="3" t="s">
        <v>94</v>
      </c>
      <c r="C9" s="3">
        <v>971</v>
      </c>
      <c r="D9" s="1">
        <v>23</v>
      </c>
      <c r="E9" s="3">
        <v>267</v>
      </c>
      <c r="F9" s="4">
        <f t="shared" si="0"/>
        <v>2.368692070030896E-2</v>
      </c>
      <c r="G9" s="14">
        <f t="shared" si="1"/>
        <v>8.6142322097378279E-2</v>
      </c>
      <c r="H9" s="40">
        <f>(D9-D8)/D8</f>
        <v>0.27777777777777779</v>
      </c>
      <c r="I9" s="40">
        <f>(C9-C8)/C8</f>
        <v>-4.8971596474045052E-2</v>
      </c>
      <c r="J9" s="17">
        <f>E9/E8</f>
        <v>0.96739130434782605</v>
      </c>
    </row>
    <row r="10" spans="1:10" x14ac:dyDescent="0.35">
      <c r="A10" s="3">
        <v>2017</v>
      </c>
      <c r="B10" s="3" t="s">
        <v>94</v>
      </c>
      <c r="C10" s="3">
        <v>950</v>
      </c>
      <c r="D10" s="1">
        <v>29</v>
      </c>
      <c r="E10" s="3">
        <v>311</v>
      </c>
      <c r="F10" s="4">
        <f t="shared" si="0"/>
        <v>3.0526315789473683E-2</v>
      </c>
      <c r="G10" s="14">
        <f t="shared" si="1"/>
        <v>9.3247588424437297E-2</v>
      </c>
      <c r="H10" s="40">
        <f>(D10-D8)/D8</f>
        <v>0.61111111111111116</v>
      </c>
      <c r="I10" s="40">
        <f>(C10-C8)/C8</f>
        <v>-6.953966699314397E-2</v>
      </c>
      <c r="J10" s="17">
        <f>E10/E8</f>
        <v>1.1268115942028984</v>
      </c>
    </row>
    <row r="11" spans="1:10" x14ac:dyDescent="0.35">
      <c r="A11" s="3">
        <v>2018</v>
      </c>
      <c r="B11" s="3" t="s">
        <v>94</v>
      </c>
      <c r="C11" s="3">
        <v>977</v>
      </c>
      <c r="D11" s="1">
        <v>26</v>
      </c>
      <c r="E11" s="3">
        <v>329</v>
      </c>
      <c r="F11" s="4">
        <f t="shared" si="0"/>
        <v>2.6612077789150462E-2</v>
      </c>
      <c r="G11" s="14">
        <f t="shared" si="1"/>
        <v>7.9027355623100301E-2</v>
      </c>
      <c r="H11" s="40">
        <f>(D11-D8)/D8</f>
        <v>0.44444444444444442</v>
      </c>
      <c r="I11" s="40">
        <f>(C11-C8)/C8</f>
        <v>-4.3095004897159644E-2</v>
      </c>
      <c r="J11" s="17">
        <f>E11/E8</f>
        <v>1.1920289855072463</v>
      </c>
    </row>
    <row r="12" spans="1:10" x14ac:dyDescent="0.35">
      <c r="A12" s="3">
        <v>2019</v>
      </c>
      <c r="B12" s="3" t="s">
        <v>94</v>
      </c>
      <c r="C12" s="3">
        <v>880</v>
      </c>
      <c r="D12" s="1">
        <v>23</v>
      </c>
      <c r="E12" s="3">
        <v>327</v>
      </c>
      <c r="F12" s="4">
        <f t="shared" si="0"/>
        <v>2.6136363636363635E-2</v>
      </c>
      <c r="G12" s="14">
        <f t="shared" si="1"/>
        <v>7.0336391437308868E-2</v>
      </c>
      <c r="H12" s="40">
        <f>(D12-D8)/D8</f>
        <v>0.27777777777777779</v>
      </c>
      <c r="I12" s="40">
        <f>(C12-C8)/C8</f>
        <v>-0.13809990205680706</v>
      </c>
      <c r="J12" s="17">
        <f>E12/E8</f>
        <v>1.1847826086956521</v>
      </c>
    </row>
    <row r="13" spans="1:10" x14ac:dyDescent="0.35">
      <c r="A13" s="3">
        <v>2013</v>
      </c>
      <c r="B13" s="3" t="s">
        <v>101</v>
      </c>
      <c r="C13" s="1" t="s">
        <v>60</v>
      </c>
      <c r="D13" s="1" t="s">
        <v>60</v>
      </c>
      <c r="E13" s="1">
        <v>290</v>
      </c>
      <c r="F13" s="1" t="s">
        <v>60</v>
      </c>
      <c r="G13" s="1" t="s">
        <v>60</v>
      </c>
      <c r="H13" s="41" t="s">
        <v>54</v>
      </c>
      <c r="I13" s="41" t="s">
        <v>54</v>
      </c>
      <c r="J13" s="41" t="s">
        <v>54</v>
      </c>
    </row>
    <row r="14" spans="1:10" x14ac:dyDescent="0.35">
      <c r="A14" s="3">
        <v>2014</v>
      </c>
      <c r="B14" s="3" t="s">
        <v>101</v>
      </c>
      <c r="C14" s="1">
        <v>825.80920000000003</v>
      </c>
      <c r="D14" s="1">
        <v>14.83024</v>
      </c>
      <c r="E14" s="1">
        <v>259</v>
      </c>
      <c r="F14" s="4">
        <f t="shared" si="0"/>
        <v>1.7958433982086904E-2</v>
      </c>
      <c r="G14" s="14">
        <f t="shared" si="1"/>
        <v>5.7259613899613898E-2</v>
      </c>
      <c r="H14" s="40" t="s">
        <v>54</v>
      </c>
      <c r="I14" s="40" t="s">
        <v>54</v>
      </c>
      <c r="J14" s="40" t="s">
        <v>54</v>
      </c>
    </row>
    <row r="15" spans="1:10" x14ac:dyDescent="0.35">
      <c r="A15" s="3">
        <v>2015</v>
      </c>
      <c r="B15" s="3" t="s">
        <v>101</v>
      </c>
      <c r="C15" s="1">
        <v>900.06060000000002</v>
      </c>
      <c r="D15" s="1">
        <v>14.939629999999999</v>
      </c>
      <c r="E15" s="1">
        <v>254</v>
      </c>
      <c r="F15" s="4">
        <f t="shared" si="0"/>
        <v>1.6598471258490816E-2</v>
      </c>
      <c r="G15" s="14">
        <f t="shared" si="1"/>
        <v>5.8817440944881887E-2</v>
      </c>
      <c r="H15" s="40" t="s">
        <v>54</v>
      </c>
      <c r="I15" s="40" t="s">
        <v>54</v>
      </c>
      <c r="J15" s="17">
        <f>E15/E15</f>
        <v>1</v>
      </c>
    </row>
    <row r="16" spans="1:10" x14ac:dyDescent="0.35">
      <c r="A16" s="3">
        <v>2016</v>
      </c>
      <c r="B16" s="3" t="s">
        <v>101</v>
      </c>
      <c r="C16" s="1">
        <v>880.92610000000002</v>
      </c>
      <c r="D16" s="1">
        <v>16.20975</v>
      </c>
      <c r="E16" s="1">
        <v>249</v>
      </c>
      <c r="F16" s="4">
        <f t="shared" si="0"/>
        <v>1.8400805697549431E-2</v>
      </c>
      <c r="G16" s="14">
        <f t="shared" si="1"/>
        <v>6.5099397590361444E-2</v>
      </c>
      <c r="H16" s="40">
        <f>(D16-D15)/D15</f>
        <v>8.5016831072790983E-2</v>
      </c>
      <c r="I16" s="40">
        <f>(C16-C15)/C15</f>
        <v>-2.1259124107865627E-2</v>
      </c>
      <c r="J16" s="17">
        <f>E16/E15</f>
        <v>0.98031496062992129</v>
      </c>
    </row>
    <row r="17" spans="1:10" x14ac:dyDescent="0.35">
      <c r="A17" s="3">
        <v>2017</v>
      </c>
      <c r="B17" s="3" t="s">
        <v>101</v>
      </c>
      <c r="C17" s="1">
        <v>896.91600000000005</v>
      </c>
      <c r="D17" s="1">
        <v>15.94857</v>
      </c>
      <c r="E17" s="1">
        <v>260</v>
      </c>
      <c r="F17" s="4">
        <f t="shared" si="0"/>
        <v>1.77815648288134E-2</v>
      </c>
      <c r="G17" s="14">
        <f t="shared" si="1"/>
        <v>6.1340653846153843E-2</v>
      </c>
      <c r="H17" s="40">
        <f>(D17-D15)/D15</f>
        <v>6.753447039853068E-2</v>
      </c>
      <c r="I17" s="40">
        <f>(C17-C15)/C15</f>
        <v>-3.4937647531732511E-3</v>
      </c>
      <c r="J17" s="17">
        <f>E17/E15</f>
        <v>1.0236220472440944</v>
      </c>
    </row>
    <row r="18" spans="1:10" x14ac:dyDescent="0.35">
      <c r="A18" s="3">
        <v>2018</v>
      </c>
      <c r="B18" s="3" t="s">
        <v>101</v>
      </c>
      <c r="C18" s="1">
        <v>887.5548</v>
      </c>
      <c r="D18" s="1">
        <v>18.80058</v>
      </c>
      <c r="E18" s="1">
        <v>278</v>
      </c>
      <c r="F18" s="4">
        <f t="shared" si="0"/>
        <v>2.1182444171334549E-2</v>
      </c>
      <c r="G18" s="14">
        <f t="shared" si="1"/>
        <v>6.7627985611510788E-2</v>
      </c>
      <c r="H18" s="40">
        <f>(D18-D15)/D15</f>
        <v>0.25843678859516606</v>
      </c>
      <c r="I18" s="40">
        <f>(C18-C15)/C15</f>
        <v>-1.3894397777216358E-2</v>
      </c>
      <c r="J18" s="17">
        <f>E18/E15</f>
        <v>1.094488188976378</v>
      </c>
    </row>
    <row r="19" spans="1:10" x14ac:dyDescent="0.35">
      <c r="A19" s="3">
        <v>2019</v>
      </c>
      <c r="B19" s="3" t="s">
        <v>101</v>
      </c>
      <c r="C19" s="1">
        <v>848.97860000000003</v>
      </c>
      <c r="D19" s="1">
        <v>20.472249999999999</v>
      </c>
      <c r="E19" s="1">
        <v>287</v>
      </c>
      <c r="F19" s="4">
        <f t="shared" si="0"/>
        <v>2.4113976488924455E-2</v>
      </c>
      <c r="G19" s="14">
        <f t="shared" si="1"/>
        <v>7.1331881533101035E-2</v>
      </c>
      <c r="H19" s="40">
        <f>(D19-D15)/D15</f>
        <v>0.37033179536574867</v>
      </c>
      <c r="I19" s="40">
        <f>(C19-C15)/C15</f>
        <v>-5.6753956344717228E-2</v>
      </c>
      <c r="J19" s="17">
        <f>E19/E15</f>
        <v>1.1299212598425197</v>
      </c>
    </row>
    <row r="20" spans="1:10" x14ac:dyDescent="0.35">
      <c r="A20" s="3">
        <v>2013</v>
      </c>
      <c r="B20" s="3" t="s">
        <v>6</v>
      </c>
      <c r="C20" s="1" t="s">
        <v>60</v>
      </c>
      <c r="D20" s="1" t="s">
        <v>60</v>
      </c>
      <c r="E20" s="1">
        <v>19933</v>
      </c>
      <c r="F20" s="1" t="s">
        <v>60</v>
      </c>
      <c r="G20" s="1" t="s">
        <v>60</v>
      </c>
      <c r="H20" s="41" t="s">
        <v>54</v>
      </c>
      <c r="I20" s="41" t="s">
        <v>54</v>
      </c>
      <c r="J20" s="41" t="s">
        <v>54</v>
      </c>
    </row>
    <row r="21" spans="1:10" x14ac:dyDescent="0.35">
      <c r="A21" s="3">
        <v>2014</v>
      </c>
      <c r="B21" s="3" t="s">
        <v>6</v>
      </c>
      <c r="C21" s="1">
        <v>103919</v>
      </c>
      <c r="D21" s="1">
        <v>1811</v>
      </c>
      <c r="E21" s="1">
        <v>20536</v>
      </c>
      <c r="F21" s="4">
        <f t="shared" ref="F21:F26" si="2">D21/C21</f>
        <v>1.7427034517268257E-2</v>
      </c>
      <c r="G21" s="14">
        <f t="shared" ref="G21:G26" si="3">D21/E21</f>
        <v>8.8186599142968447E-2</v>
      </c>
      <c r="H21" s="40" t="s">
        <v>54</v>
      </c>
      <c r="I21" s="40" t="s">
        <v>54</v>
      </c>
      <c r="J21" s="40" t="s">
        <v>54</v>
      </c>
    </row>
    <row r="22" spans="1:10" x14ac:dyDescent="0.35">
      <c r="A22" s="3">
        <v>2015</v>
      </c>
      <c r="B22" s="3" t="s">
        <v>6</v>
      </c>
      <c r="C22" s="1">
        <v>112467</v>
      </c>
      <c r="D22" s="1">
        <v>1883</v>
      </c>
      <c r="E22" s="1">
        <v>19334</v>
      </c>
      <c r="F22" s="4">
        <f t="shared" si="2"/>
        <v>1.6742688966541297E-2</v>
      </c>
      <c r="G22" s="14">
        <f t="shared" si="3"/>
        <v>9.7393193338160752E-2</v>
      </c>
      <c r="H22" s="40" t="s">
        <v>54</v>
      </c>
      <c r="I22" s="40" t="s">
        <v>54</v>
      </c>
      <c r="J22" s="17">
        <f>E22/E22</f>
        <v>1</v>
      </c>
    </row>
    <row r="23" spans="1:10" x14ac:dyDescent="0.35">
      <c r="A23" s="3">
        <v>2016</v>
      </c>
      <c r="B23" s="3" t="s">
        <v>6</v>
      </c>
      <c r="C23" s="1">
        <v>109237</v>
      </c>
      <c r="D23" s="1">
        <v>1802</v>
      </c>
      <c r="E23" s="1">
        <v>18780</v>
      </c>
      <c r="F23" s="4">
        <f t="shared" si="2"/>
        <v>1.6496242115766637E-2</v>
      </c>
      <c r="G23" s="14">
        <f t="shared" si="3"/>
        <v>9.5953141640042594E-2</v>
      </c>
      <c r="H23" s="40">
        <f>(D23-D22)/D22</f>
        <v>-4.3016463090812536E-2</v>
      </c>
      <c r="I23" s="40">
        <f>(C23-C22)/C22</f>
        <v>-2.8719535508193516E-2</v>
      </c>
      <c r="J23" s="17">
        <f>E23/E22</f>
        <v>0.97134581566152889</v>
      </c>
    </row>
    <row r="24" spans="1:10" x14ac:dyDescent="0.35">
      <c r="A24" s="3">
        <v>2017</v>
      </c>
      <c r="B24" s="3" t="s">
        <v>6</v>
      </c>
      <c r="C24" s="1">
        <v>109343</v>
      </c>
      <c r="D24" s="1">
        <v>2006</v>
      </c>
      <c r="E24" s="1">
        <v>19999</v>
      </c>
      <c r="F24" s="4">
        <f t="shared" si="2"/>
        <v>1.8345938926131532E-2</v>
      </c>
      <c r="G24" s="14">
        <f t="shared" si="3"/>
        <v>0.10030501525076253</v>
      </c>
      <c r="H24" s="40">
        <f>(D24-D22)/D22</f>
        <v>6.5321295804567178E-2</v>
      </c>
      <c r="I24" s="40">
        <f>(C24-C22)/C22</f>
        <v>-2.7777036819689332E-2</v>
      </c>
      <c r="J24" s="17">
        <f>E24/E22</f>
        <v>1.0343953656770457</v>
      </c>
    </row>
    <row r="25" spans="1:10" x14ac:dyDescent="0.35">
      <c r="A25" s="3">
        <v>2018</v>
      </c>
      <c r="B25" s="3" t="s">
        <v>6</v>
      </c>
      <c r="C25" s="1">
        <v>107409</v>
      </c>
      <c r="D25" s="1">
        <v>2273</v>
      </c>
      <c r="E25" s="1">
        <v>21571</v>
      </c>
      <c r="F25" s="4">
        <f t="shared" si="2"/>
        <v>2.1162100010241228E-2</v>
      </c>
      <c r="G25" s="14">
        <f t="shared" si="3"/>
        <v>0.1053729544295582</v>
      </c>
      <c r="H25" s="40">
        <f>(D25-D22)/D22</f>
        <v>0.20711630377057885</v>
      </c>
      <c r="I25" s="40">
        <f>(C25-C22)/C22</f>
        <v>-4.4973192136360002E-2</v>
      </c>
      <c r="J25" s="17">
        <f>E25/E22</f>
        <v>1.1157029067963173</v>
      </c>
    </row>
    <row r="26" spans="1:10" x14ac:dyDescent="0.35">
      <c r="A26" s="3">
        <v>2019</v>
      </c>
      <c r="B26" s="3" t="s">
        <v>6</v>
      </c>
      <c r="C26" s="1">
        <v>102412</v>
      </c>
      <c r="D26" s="1">
        <v>2295</v>
      </c>
      <c r="E26" s="1">
        <v>21910</v>
      </c>
      <c r="F26" s="4">
        <f t="shared" si="2"/>
        <v>2.2409483263680037E-2</v>
      </c>
      <c r="G26" s="14">
        <f t="shared" si="3"/>
        <v>0.10474669100867184</v>
      </c>
      <c r="H26" s="40">
        <f>(D26-D22)/D22</f>
        <v>0.21879978757302176</v>
      </c>
      <c r="I26" s="40">
        <f>(C26-C22)/C22</f>
        <v>-8.9404002951977021E-2</v>
      </c>
      <c r="J26" s="17">
        <f>E26/E22</f>
        <v>1.1332367849384504</v>
      </c>
    </row>
    <row r="27" spans="1:10" x14ac:dyDescent="0.35">
      <c r="A27" s="3">
        <v>2013</v>
      </c>
      <c r="B27" s="3" t="s">
        <v>51</v>
      </c>
      <c r="C27" s="1" t="s">
        <v>60</v>
      </c>
      <c r="D27" s="1" t="s">
        <v>60</v>
      </c>
      <c r="E27" s="3">
        <v>71</v>
      </c>
      <c r="F27" s="1" t="s">
        <v>60</v>
      </c>
      <c r="G27" s="1" t="s">
        <v>60</v>
      </c>
      <c r="H27" s="41" t="s">
        <v>54</v>
      </c>
      <c r="I27" s="41" t="s">
        <v>54</v>
      </c>
      <c r="J27" s="41" t="s">
        <v>54</v>
      </c>
    </row>
    <row r="28" spans="1:10" x14ac:dyDescent="0.35">
      <c r="A28" s="3">
        <v>2014</v>
      </c>
      <c r="B28" s="3" t="s">
        <v>51</v>
      </c>
      <c r="C28" s="3">
        <v>193</v>
      </c>
      <c r="D28" s="1" t="s">
        <v>47</v>
      </c>
      <c r="E28" s="3">
        <v>53</v>
      </c>
      <c r="F28" s="4" t="s">
        <v>44</v>
      </c>
      <c r="G28" s="14" t="s">
        <v>44</v>
      </c>
      <c r="H28" s="40" t="s">
        <v>54</v>
      </c>
      <c r="I28" s="40" t="s">
        <v>54</v>
      </c>
      <c r="J28" s="40" t="s">
        <v>54</v>
      </c>
    </row>
    <row r="29" spans="1:10" x14ac:dyDescent="0.35">
      <c r="A29" s="3">
        <v>2015</v>
      </c>
      <c r="B29" s="3" t="s">
        <v>51</v>
      </c>
      <c r="C29" s="3">
        <v>243</v>
      </c>
      <c r="D29" s="1" t="s">
        <v>47</v>
      </c>
      <c r="E29" s="3">
        <v>47</v>
      </c>
      <c r="F29" s="4" t="s">
        <v>44</v>
      </c>
      <c r="G29" s="14" t="s">
        <v>44</v>
      </c>
      <c r="H29" s="40" t="s">
        <v>54</v>
      </c>
      <c r="I29" s="40" t="s">
        <v>54</v>
      </c>
      <c r="J29" s="17">
        <f>E29/E29</f>
        <v>1</v>
      </c>
    </row>
    <row r="30" spans="1:10" x14ac:dyDescent="0.35">
      <c r="A30" s="3">
        <v>2016</v>
      </c>
      <c r="B30" s="3" t="s">
        <v>51</v>
      </c>
      <c r="C30" s="3">
        <v>265</v>
      </c>
      <c r="D30" s="1">
        <v>10</v>
      </c>
      <c r="E30" s="3">
        <v>64</v>
      </c>
      <c r="F30" s="4">
        <f t="shared" si="0"/>
        <v>3.7735849056603772E-2</v>
      </c>
      <c r="G30" s="14">
        <f t="shared" si="1"/>
        <v>0.15625</v>
      </c>
      <c r="H30" s="40" t="e">
        <f>(D30-D29)/D29</f>
        <v>#VALUE!</v>
      </c>
      <c r="I30" s="40">
        <f>(C30-C29)/C29</f>
        <v>9.0534979423868317E-2</v>
      </c>
      <c r="J30" s="17">
        <f>E30/E29</f>
        <v>1.3617021276595744</v>
      </c>
    </row>
    <row r="31" spans="1:10" x14ac:dyDescent="0.35">
      <c r="A31" s="3">
        <v>2017</v>
      </c>
      <c r="B31" s="3" t="s">
        <v>51</v>
      </c>
      <c r="C31" s="3">
        <v>230</v>
      </c>
      <c r="D31" s="1">
        <v>10</v>
      </c>
      <c r="E31" s="3">
        <v>77</v>
      </c>
      <c r="F31" s="4">
        <f t="shared" si="0"/>
        <v>4.3478260869565216E-2</v>
      </c>
      <c r="G31" s="14">
        <f t="shared" si="1"/>
        <v>0.12987012987012986</v>
      </c>
      <c r="H31" s="40" t="e">
        <f>(D31-D29)/D29</f>
        <v>#VALUE!</v>
      </c>
      <c r="I31" s="40">
        <f>(C31-C29)/C29</f>
        <v>-5.3497942386831275E-2</v>
      </c>
      <c r="J31" s="17">
        <f>E31/E29</f>
        <v>1.6382978723404256</v>
      </c>
    </row>
    <row r="32" spans="1:10" x14ac:dyDescent="0.35">
      <c r="A32" s="3">
        <v>2018</v>
      </c>
      <c r="B32" s="3" t="s">
        <v>51</v>
      </c>
      <c r="C32" s="3">
        <v>225</v>
      </c>
      <c r="D32" s="1">
        <v>11</v>
      </c>
      <c r="E32" s="3">
        <v>86</v>
      </c>
      <c r="F32" s="4">
        <f t="shared" si="0"/>
        <v>4.8888888888888891E-2</v>
      </c>
      <c r="G32" s="14">
        <f t="shared" si="1"/>
        <v>0.12790697674418605</v>
      </c>
      <c r="H32" s="40" t="e">
        <f>(D32-D29)/D29</f>
        <v>#VALUE!</v>
      </c>
      <c r="I32" s="40">
        <f>(C32-C29)/C29</f>
        <v>-7.407407407407407E-2</v>
      </c>
      <c r="J32" s="17">
        <f>E32/E29</f>
        <v>1.8297872340425532</v>
      </c>
    </row>
    <row r="33" spans="1:10" x14ac:dyDescent="0.35">
      <c r="A33" s="3">
        <v>2019</v>
      </c>
      <c r="B33" s="3" t="s">
        <v>51</v>
      </c>
      <c r="C33" s="3">
        <v>222</v>
      </c>
      <c r="D33" s="1">
        <v>11</v>
      </c>
      <c r="E33" s="3">
        <v>93</v>
      </c>
      <c r="F33" s="4">
        <f t="shared" si="0"/>
        <v>4.954954954954955E-2</v>
      </c>
      <c r="G33" s="14">
        <f t="shared" si="1"/>
        <v>0.11827956989247312</v>
      </c>
      <c r="H33" s="40" t="e">
        <f>(D33-D29)/D29</f>
        <v>#VALUE!</v>
      </c>
      <c r="I33" s="40">
        <f>(C33-C29)/C29</f>
        <v>-8.6419753086419748E-2</v>
      </c>
      <c r="J33" s="17">
        <f>E33/E29</f>
        <v>1.9787234042553192</v>
      </c>
    </row>
    <row r="34" spans="1:10" x14ac:dyDescent="0.35">
      <c r="H34" s="40"/>
      <c r="I34" s="40"/>
      <c r="J34" s="15"/>
    </row>
    <row r="35" spans="1:10" x14ac:dyDescent="0.35">
      <c r="H35" s="4"/>
      <c r="I35" s="4"/>
    </row>
    <row r="36" spans="1:10" x14ac:dyDescent="0.35">
      <c r="H36" s="4"/>
      <c r="I36" s="4"/>
    </row>
    <row r="37" spans="1:10" x14ac:dyDescent="0.35">
      <c r="H37" s="4"/>
      <c r="I37" s="4"/>
    </row>
    <row r="38" spans="1:10" x14ac:dyDescent="0.35">
      <c r="H38" s="4"/>
      <c r="I38" s="4"/>
    </row>
    <row r="39" spans="1:10" x14ac:dyDescent="0.35">
      <c r="H39" s="4"/>
      <c r="I39" s="4"/>
    </row>
    <row r="40" spans="1:10" x14ac:dyDescent="0.35">
      <c r="H40" s="4"/>
      <c r="I40" s="40"/>
    </row>
    <row r="41" spans="1:10" x14ac:dyDescent="0.35">
      <c r="H41" s="4"/>
      <c r="I41" s="4"/>
    </row>
    <row r="42" spans="1:10" x14ac:dyDescent="0.35">
      <c r="H42" s="4"/>
      <c r="I42" s="4"/>
    </row>
    <row r="43" spans="1:10" x14ac:dyDescent="0.35">
      <c r="H43" s="4"/>
      <c r="I43" s="4"/>
    </row>
    <row r="44" spans="1:10" x14ac:dyDescent="0.35">
      <c r="H44" s="4"/>
      <c r="I44" s="4"/>
    </row>
    <row r="45" spans="1:10" x14ac:dyDescent="0.35">
      <c r="H45" s="4"/>
      <c r="I45" s="4"/>
    </row>
    <row r="46" spans="1:10" x14ac:dyDescent="0.35">
      <c r="H46" s="4"/>
      <c r="I46" s="4"/>
    </row>
    <row r="47" spans="1:10" x14ac:dyDescent="0.35">
      <c r="H47" s="4"/>
      <c r="I47" s="4"/>
    </row>
    <row r="48" spans="1:10" x14ac:dyDescent="0.35">
      <c r="H48" s="4"/>
      <c r="I48" s="4"/>
    </row>
    <row r="49" spans="8:9" x14ac:dyDescent="0.35">
      <c r="H49" s="4"/>
      <c r="I49" s="4"/>
    </row>
    <row r="50" spans="8:9" x14ac:dyDescent="0.35">
      <c r="H50" s="4"/>
      <c r="I50" s="4"/>
    </row>
    <row r="51" spans="8:9" x14ac:dyDescent="0.35">
      <c r="H51" s="4"/>
      <c r="I51" s="4"/>
    </row>
    <row r="52" spans="8:9" x14ac:dyDescent="0.35">
      <c r="H52" s="4"/>
      <c r="I52" s="4"/>
    </row>
    <row r="53" spans="8:9" x14ac:dyDescent="0.35">
      <c r="H53" s="4"/>
      <c r="I53" s="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workbookViewId="0">
      <selection activeCell="A2" sqref="A2"/>
    </sheetView>
  </sheetViews>
  <sheetFormatPr defaultColWidth="9.1796875" defaultRowHeight="14.5" x14ac:dyDescent="0.35"/>
  <cols>
    <col min="1" max="4" width="9.1796875" style="1"/>
    <col min="5" max="6" width="10.7265625" style="1" customWidth="1"/>
    <col min="7" max="8" width="10.7265625" style="32" customWidth="1"/>
    <col min="9" max="16384" width="9.1796875" style="1"/>
  </cols>
  <sheetData>
    <row r="1" spans="1:9" x14ac:dyDescent="0.35">
      <c r="A1" s="1" t="s">
        <v>93</v>
      </c>
    </row>
    <row r="2" spans="1:9" x14ac:dyDescent="0.35">
      <c r="A2" s="1" t="s">
        <v>88</v>
      </c>
    </row>
    <row r="3" spans="1:9" x14ac:dyDescent="0.35">
      <c r="A3" s="1" t="s">
        <v>61</v>
      </c>
    </row>
    <row r="6" spans="1:9" ht="57.5" x14ac:dyDescent="0.35">
      <c r="A6" s="2" t="s">
        <v>1</v>
      </c>
      <c r="B6" s="2" t="s">
        <v>2</v>
      </c>
      <c r="C6" s="2" t="s">
        <v>9</v>
      </c>
      <c r="D6" s="2" t="s">
        <v>7</v>
      </c>
      <c r="E6" s="2" t="s">
        <v>70</v>
      </c>
      <c r="F6" s="2" t="s">
        <v>71</v>
      </c>
      <c r="G6" s="33" t="s">
        <v>72</v>
      </c>
      <c r="H6" s="33" t="s">
        <v>73</v>
      </c>
    </row>
    <row r="7" spans="1:9" x14ac:dyDescent="0.35">
      <c r="A7" s="3">
        <v>2013</v>
      </c>
      <c r="B7" s="6" t="s">
        <v>95</v>
      </c>
      <c r="C7" s="3" t="s">
        <v>10</v>
      </c>
      <c r="D7" s="3">
        <v>2882</v>
      </c>
      <c r="E7" s="3">
        <v>282</v>
      </c>
      <c r="F7" s="3">
        <v>510</v>
      </c>
      <c r="G7" s="34">
        <f>E7/D7</f>
        <v>9.784871616932686E-2</v>
      </c>
      <c r="H7" s="35">
        <f>E7/F7</f>
        <v>0.55294117647058827</v>
      </c>
      <c r="I7" s="2"/>
    </row>
    <row r="8" spans="1:9" x14ac:dyDescent="0.35">
      <c r="A8" s="3">
        <v>2014</v>
      </c>
      <c r="B8" s="6" t="s">
        <v>95</v>
      </c>
      <c r="C8" s="3" t="s">
        <v>10</v>
      </c>
      <c r="D8" s="3">
        <v>2852</v>
      </c>
      <c r="E8" s="3">
        <v>303</v>
      </c>
      <c r="F8" s="3">
        <v>502</v>
      </c>
      <c r="G8" s="34">
        <f t="shared" ref="G8:G71" si="0">E8/D8</f>
        <v>0.10624123422159888</v>
      </c>
      <c r="H8" s="35">
        <f t="shared" ref="H8:H71" si="1">E8/F8</f>
        <v>0.60358565737051795</v>
      </c>
      <c r="I8" s="3"/>
    </row>
    <row r="9" spans="1:9" x14ac:dyDescent="0.35">
      <c r="A9" s="3">
        <v>2015</v>
      </c>
      <c r="B9" s="6" t="s">
        <v>95</v>
      </c>
      <c r="C9" s="3" t="s">
        <v>10</v>
      </c>
      <c r="D9" s="3">
        <v>2850</v>
      </c>
      <c r="E9" s="3">
        <v>281</v>
      </c>
      <c r="F9" s="3">
        <v>471</v>
      </c>
      <c r="G9" s="34">
        <f t="shared" si="0"/>
        <v>9.8596491228070182E-2</v>
      </c>
      <c r="H9" s="35">
        <f t="shared" si="1"/>
        <v>0.59660297239915072</v>
      </c>
      <c r="I9" s="3"/>
    </row>
    <row r="10" spans="1:9" x14ac:dyDescent="0.35">
      <c r="A10" s="3">
        <v>2016</v>
      </c>
      <c r="B10" s="6" t="s">
        <v>95</v>
      </c>
      <c r="C10" s="3" t="s">
        <v>10</v>
      </c>
      <c r="D10" s="3">
        <v>2810</v>
      </c>
      <c r="E10" s="3">
        <v>272</v>
      </c>
      <c r="F10" s="3">
        <v>439</v>
      </c>
      <c r="G10" s="34">
        <f t="shared" si="0"/>
        <v>9.6797153024911028E-2</v>
      </c>
      <c r="H10" s="35">
        <f t="shared" si="1"/>
        <v>0.61958997722095677</v>
      </c>
      <c r="I10" s="3"/>
    </row>
    <row r="11" spans="1:9" x14ac:dyDescent="0.35">
      <c r="A11" s="3">
        <v>2017</v>
      </c>
      <c r="B11" s="6" t="s">
        <v>95</v>
      </c>
      <c r="C11" s="3" t="s">
        <v>10</v>
      </c>
      <c r="D11" s="3">
        <v>2813</v>
      </c>
      <c r="E11" s="3">
        <v>292</v>
      </c>
      <c r="F11" s="3">
        <v>463</v>
      </c>
      <c r="G11" s="34"/>
      <c r="H11" s="35">
        <f t="shared" si="1"/>
        <v>0.63066954643628514</v>
      </c>
      <c r="I11" s="3"/>
    </row>
    <row r="12" spans="1:9" x14ac:dyDescent="0.35">
      <c r="A12" s="3">
        <v>2018</v>
      </c>
      <c r="B12" s="6" t="s">
        <v>95</v>
      </c>
      <c r="C12" s="3" t="s">
        <v>10</v>
      </c>
      <c r="D12" s="3">
        <v>2701</v>
      </c>
      <c r="E12" s="3">
        <v>301</v>
      </c>
      <c r="F12" s="3">
        <v>500</v>
      </c>
      <c r="G12" s="34">
        <f t="shared" si="0"/>
        <v>0.1114402073306183</v>
      </c>
      <c r="H12" s="35">
        <f t="shared" si="1"/>
        <v>0.60199999999999998</v>
      </c>
      <c r="I12" s="3"/>
    </row>
    <row r="13" spans="1:9" x14ac:dyDescent="0.35">
      <c r="A13" s="3">
        <v>2019</v>
      </c>
      <c r="B13" s="6" t="s">
        <v>95</v>
      </c>
      <c r="C13" s="3" t="s">
        <v>10</v>
      </c>
      <c r="D13" s="3">
        <v>2609</v>
      </c>
      <c r="E13" s="3">
        <v>335</v>
      </c>
      <c r="F13" s="3">
        <v>538</v>
      </c>
      <c r="G13" s="34">
        <f t="shared" si="0"/>
        <v>0.12840168646991185</v>
      </c>
      <c r="H13" s="35">
        <f t="shared" si="1"/>
        <v>0.62267657992565051</v>
      </c>
      <c r="I13" s="3"/>
    </row>
    <row r="14" spans="1:9" x14ac:dyDescent="0.35">
      <c r="A14" s="3">
        <v>2013</v>
      </c>
      <c r="B14" s="6" t="s">
        <v>51</v>
      </c>
      <c r="C14" s="3" t="s">
        <v>10</v>
      </c>
      <c r="D14" s="3">
        <v>685</v>
      </c>
      <c r="E14" s="3">
        <v>75</v>
      </c>
      <c r="F14" s="3">
        <v>122</v>
      </c>
      <c r="G14" s="34">
        <f t="shared" si="0"/>
        <v>0.10948905109489052</v>
      </c>
      <c r="H14" s="35">
        <f t="shared" si="1"/>
        <v>0.61475409836065575</v>
      </c>
      <c r="I14" s="3"/>
    </row>
    <row r="15" spans="1:9" x14ac:dyDescent="0.35">
      <c r="A15" s="3">
        <v>2014</v>
      </c>
      <c r="B15" s="6" t="s">
        <v>51</v>
      </c>
      <c r="C15" s="3" t="s">
        <v>10</v>
      </c>
      <c r="D15" s="3">
        <v>660</v>
      </c>
      <c r="E15" s="3">
        <v>73</v>
      </c>
      <c r="F15" s="3">
        <v>96</v>
      </c>
      <c r="G15" s="34">
        <f t="shared" si="0"/>
        <v>0.11060606060606061</v>
      </c>
      <c r="H15" s="35">
        <f t="shared" si="1"/>
        <v>0.76041666666666663</v>
      </c>
      <c r="I15" s="3"/>
    </row>
    <row r="16" spans="1:9" x14ac:dyDescent="0.35">
      <c r="A16" s="3">
        <v>2015</v>
      </c>
      <c r="B16" s="6" t="s">
        <v>51</v>
      </c>
      <c r="C16" s="3" t="s">
        <v>10</v>
      </c>
      <c r="D16" s="3">
        <v>674</v>
      </c>
      <c r="E16" s="3">
        <v>67</v>
      </c>
      <c r="F16" s="3">
        <v>103</v>
      </c>
      <c r="G16" s="34">
        <f t="shared" si="0"/>
        <v>9.9406528189910984E-2</v>
      </c>
      <c r="H16" s="35">
        <f t="shared" si="1"/>
        <v>0.65048543689320393</v>
      </c>
      <c r="I16" s="3"/>
    </row>
    <row r="17" spans="1:9" x14ac:dyDescent="0.35">
      <c r="A17" s="3">
        <v>2016</v>
      </c>
      <c r="B17" s="6" t="s">
        <v>51</v>
      </c>
      <c r="C17" s="3" t="s">
        <v>10</v>
      </c>
      <c r="D17" s="3">
        <v>673</v>
      </c>
      <c r="E17" s="3">
        <v>76</v>
      </c>
      <c r="F17" s="3">
        <v>117</v>
      </c>
      <c r="G17" s="34">
        <f t="shared" si="0"/>
        <v>0.11292719167904904</v>
      </c>
      <c r="H17" s="35">
        <f t="shared" si="1"/>
        <v>0.6495726495726496</v>
      </c>
      <c r="I17" s="3"/>
    </row>
    <row r="18" spans="1:9" x14ac:dyDescent="0.35">
      <c r="A18" s="3">
        <v>2017</v>
      </c>
      <c r="B18" s="6" t="s">
        <v>51</v>
      </c>
      <c r="C18" s="3" t="s">
        <v>10</v>
      </c>
      <c r="D18" s="3">
        <v>665</v>
      </c>
      <c r="E18" s="3">
        <v>87</v>
      </c>
      <c r="F18" s="3">
        <v>121</v>
      </c>
      <c r="G18" s="34">
        <f t="shared" si="0"/>
        <v>0.13082706766917293</v>
      </c>
      <c r="H18" s="35">
        <f t="shared" si="1"/>
        <v>0.71900826446280997</v>
      </c>
      <c r="I18" s="3"/>
    </row>
    <row r="19" spans="1:9" x14ac:dyDescent="0.35">
      <c r="A19" s="3">
        <v>2018</v>
      </c>
      <c r="B19" s="6" t="s">
        <v>51</v>
      </c>
      <c r="C19" s="3" t="s">
        <v>10</v>
      </c>
      <c r="D19" s="3">
        <v>622</v>
      </c>
      <c r="E19" s="3">
        <v>70</v>
      </c>
      <c r="F19" s="3">
        <v>114</v>
      </c>
      <c r="G19" s="34">
        <f t="shared" si="0"/>
        <v>0.11254019292604502</v>
      </c>
      <c r="H19" s="35">
        <f t="shared" si="1"/>
        <v>0.61403508771929827</v>
      </c>
      <c r="I19" s="3"/>
    </row>
    <row r="20" spans="1:9" x14ac:dyDescent="0.35">
      <c r="A20" s="3">
        <v>2019</v>
      </c>
      <c r="B20" s="6" t="s">
        <v>51</v>
      </c>
      <c r="C20" s="3" t="s">
        <v>10</v>
      </c>
      <c r="D20" s="3">
        <v>644</v>
      </c>
      <c r="E20" s="3">
        <v>96</v>
      </c>
      <c r="F20" s="3">
        <v>142</v>
      </c>
      <c r="G20" s="34">
        <f t="shared" si="0"/>
        <v>0.14906832298136646</v>
      </c>
      <c r="H20" s="35">
        <f t="shared" si="1"/>
        <v>0.676056338028169</v>
      </c>
      <c r="I20" s="3"/>
    </row>
    <row r="21" spans="1:9" x14ac:dyDescent="0.35">
      <c r="A21" s="3">
        <v>2013</v>
      </c>
      <c r="B21" s="6" t="s">
        <v>96</v>
      </c>
      <c r="C21" s="3" t="s">
        <v>10</v>
      </c>
      <c r="D21" s="3">
        <v>215602</v>
      </c>
      <c r="E21" s="3">
        <v>21344</v>
      </c>
      <c r="F21" s="3">
        <v>36561</v>
      </c>
      <c r="G21" s="34">
        <f t="shared" si="0"/>
        <v>9.8997226370812888E-2</v>
      </c>
      <c r="H21" s="35">
        <f t="shared" si="1"/>
        <v>0.58379147178687674</v>
      </c>
      <c r="I21" s="3"/>
    </row>
    <row r="22" spans="1:9" x14ac:dyDescent="0.35">
      <c r="A22" s="3">
        <v>2014</v>
      </c>
      <c r="B22" s="6" t="s">
        <v>96</v>
      </c>
      <c r="C22" s="3" t="s">
        <v>10</v>
      </c>
      <c r="D22" s="3">
        <v>212624</v>
      </c>
      <c r="E22" s="3">
        <v>21138</v>
      </c>
      <c r="F22" s="3">
        <v>35907</v>
      </c>
      <c r="G22" s="34">
        <f t="shared" si="0"/>
        <v>9.9414929641056513E-2</v>
      </c>
      <c r="H22" s="35">
        <f t="shared" si="1"/>
        <v>0.58868744255994654</v>
      </c>
      <c r="I22" s="3"/>
    </row>
    <row r="23" spans="1:9" x14ac:dyDescent="0.35">
      <c r="A23" s="3">
        <v>2015</v>
      </c>
      <c r="B23" s="6" t="s">
        <v>96</v>
      </c>
      <c r="C23" s="3" t="s">
        <v>10</v>
      </c>
      <c r="D23" s="3">
        <v>217303</v>
      </c>
      <c r="E23" s="3">
        <v>21046</v>
      </c>
      <c r="F23" s="3">
        <v>34672</v>
      </c>
      <c r="G23" s="34">
        <f t="shared" si="0"/>
        <v>9.6850940852174147E-2</v>
      </c>
      <c r="H23" s="35">
        <f t="shared" si="1"/>
        <v>0.60700276880479931</v>
      </c>
      <c r="I23" s="3"/>
    </row>
    <row r="24" spans="1:9" x14ac:dyDescent="0.35">
      <c r="A24" s="3">
        <v>2016</v>
      </c>
      <c r="B24" s="6" t="s">
        <v>96</v>
      </c>
      <c r="C24" s="3" t="s">
        <v>10</v>
      </c>
      <c r="D24" s="3">
        <v>212321</v>
      </c>
      <c r="E24" s="3">
        <v>20658</v>
      </c>
      <c r="F24" s="3">
        <v>33610</v>
      </c>
      <c r="G24" s="34">
        <f t="shared" si="0"/>
        <v>9.7296075282237743E-2</v>
      </c>
      <c r="H24" s="35">
        <f t="shared" si="1"/>
        <v>0.61463850044629575</v>
      </c>
      <c r="I24" s="3"/>
    </row>
    <row r="25" spans="1:9" x14ac:dyDescent="0.35">
      <c r="A25" s="3">
        <v>2017</v>
      </c>
      <c r="B25" s="6" t="s">
        <v>96</v>
      </c>
      <c r="C25" s="3" t="s">
        <v>10</v>
      </c>
      <c r="D25" s="3">
        <v>210056</v>
      </c>
      <c r="E25" s="3">
        <v>21364</v>
      </c>
      <c r="F25" s="3">
        <v>34702</v>
      </c>
      <c r="G25" s="34">
        <f t="shared" si="0"/>
        <v>0.10170621167688616</v>
      </c>
      <c r="H25" s="35">
        <f t="shared" si="1"/>
        <v>0.61564174975505737</v>
      </c>
      <c r="I25" s="3"/>
    </row>
    <row r="26" spans="1:9" x14ac:dyDescent="0.35">
      <c r="A26" s="3">
        <v>2018</v>
      </c>
      <c r="B26" s="6" t="s">
        <v>96</v>
      </c>
      <c r="C26" s="3" t="s">
        <v>10</v>
      </c>
      <c r="D26" s="3">
        <v>205379</v>
      </c>
      <c r="E26" s="3">
        <v>23529</v>
      </c>
      <c r="F26" s="3">
        <v>36981</v>
      </c>
      <c r="G26" s="34">
        <f t="shared" si="0"/>
        <v>0.1145638064261682</v>
      </c>
      <c r="H26" s="35">
        <f t="shared" si="1"/>
        <v>0.63624563965279468</v>
      </c>
      <c r="I26" s="3"/>
    </row>
    <row r="27" spans="1:9" x14ac:dyDescent="0.35">
      <c r="A27" s="3">
        <v>2019</v>
      </c>
      <c r="B27" s="6" t="s">
        <v>96</v>
      </c>
      <c r="C27" s="3" t="s">
        <v>10</v>
      </c>
      <c r="D27" s="3">
        <v>201593</v>
      </c>
      <c r="E27" s="3">
        <v>24860</v>
      </c>
      <c r="F27" s="3">
        <v>39597</v>
      </c>
      <c r="G27" s="34">
        <f t="shared" si="0"/>
        <v>0.12331777393064243</v>
      </c>
      <c r="H27" s="35">
        <f t="shared" si="1"/>
        <v>0.6278253403035583</v>
      </c>
      <c r="I27" s="3"/>
    </row>
    <row r="28" spans="1:9" x14ac:dyDescent="0.35">
      <c r="A28" s="3">
        <v>2013</v>
      </c>
      <c r="B28" s="6" t="s">
        <v>97</v>
      </c>
      <c r="C28" s="3" t="s">
        <v>10</v>
      </c>
      <c r="D28" s="3">
        <v>2583.9540000000002</v>
      </c>
      <c r="E28" s="3">
        <v>289.38869999999997</v>
      </c>
      <c r="F28" s="3">
        <v>487.63819999999998</v>
      </c>
      <c r="G28" s="34">
        <f t="shared" si="0"/>
        <v>0.1119945246703308</v>
      </c>
      <c r="H28" s="35">
        <f t="shared" si="1"/>
        <v>0.59344961079751335</v>
      </c>
    </row>
    <row r="29" spans="1:9" x14ac:dyDescent="0.35">
      <c r="A29" s="3">
        <v>2014</v>
      </c>
      <c r="B29" s="6" t="s">
        <v>97</v>
      </c>
      <c r="C29" s="3" t="s">
        <v>10</v>
      </c>
      <c r="D29" s="3">
        <v>2555.3159999999998</v>
      </c>
      <c r="E29" s="3">
        <v>287.94580000000002</v>
      </c>
      <c r="F29" s="3">
        <v>475.38990000000001</v>
      </c>
      <c r="G29" s="34">
        <f t="shared" si="0"/>
        <v>0.11268500647278068</v>
      </c>
      <c r="H29" s="35">
        <f t="shared" si="1"/>
        <v>0.60570449645648761</v>
      </c>
    </row>
    <row r="30" spans="1:9" x14ac:dyDescent="0.35">
      <c r="A30" s="3">
        <v>2015</v>
      </c>
      <c r="B30" s="6" t="s">
        <v>97</v>
      </c>
      <c r="C30" s="3" t="s">
        <v>10</v>
      </c>
      <c r="D30" s="3">
        <v>2589.1190000000001</v>
      </c>
      <c r="E30" s="3">
        <v>277.46460000000002</v>
      </c>
      <c r="F30" s="3">
        <v>446.29939999999999</v>
      </c>
      <c r="G30" s="34">
        <f t="shared" si="0"/>
        <v>0.10716564205816728</v>
      </c>
      <c r="H30" s="35">
        <f t="shared" si="1"/>
        <v>0.62170058933532069</v>
      </c>
    </row>
    <row r="31" spans="1:9" x14ac:dyDescent="0.35">
      <c r="A31" s="3">
        <v>2016</v>
      </c>
      <c r="B31" s="6" t="s">
        <v>97</v>
      </c>
      <c r="C31" s="3" t="s">
        <v>10</v>
      </c>
      <c r="D31" s="3">
        <v>2568.683</v>
      </c>
      <c r="E31" s="3">
        <v>274.68200000000002</v>
      </c>
      <c r="F31" s="3">
        <v>426.17779999999999</v>
      </c>
      <c r="G31" s="34">
        <f t="shared" si="0"/>
        <v>0.10693495460514202</v>
      </c>
      <c r="H31" s="35">
        <f t="shared" si="1"/>
        <v>0.64452442149731881</v>
      </c>
    </row>
    <row r="32" spans="1:9" x14ac:dyDescent="0.35">
      <c r="A32" s="3">
        <v>2017</v>
      </c>
      <c r="B32" s="6" t="s">
        <v>97</v>
      </c>
      <c r="C32" s="3" t="s">
        <v>10</v>
      </c>
      <c r="D32" s="3">
        <v>2528.6060000000002</v>
      </c>
      <c r="E32" s="3">
        <v>277.90269999999998</v>
      </c>
      <c r="F32" s="3">
        <v>438.3759</v>
      </c>
      <c r="G32" s="34">
        <f t="shared" si="0"/>
        <v>0.10990351996317337</v>
      </c>
      <c r="H32" s="35">
        <f t="shared" si="1"/>
        <v>0.63393699334292775</v>
      </c>
    </row>
    <row r="33" spans="1:8" x14ac:dyDescent="0.35">
      <c r="A33" s="3">
        <v>2018</v>
      </c>
      <c r="B33" s="6" t="s">
        <v>97</v>
      </c>
      <c r="C33" s="3" t="s">
        <v>10</v>
      </c>
      <c r="D33" s="3">
        <v>2457.6219999999998</v>
      </c>
      <c r="E33" s="3">
        <v>304.51299999999998</v>
      </c>
      <c r="F33" s="3">
        <v>462.26929999999999</v>
      </c>
      <c r="G33" s="34">
        <f t="shared" si="0"/>
        <v>0.12390554772052008</v>
      </c>
      <c r="H33" s="35">
        <f t="shared" si="1"/>
        <v>0.65873507066119252</v>
      </c>
    </row>
    <row r="34" spans="1:8" x14ac:dyDescent="0.35">
      <c r="A34" s="3">
        <v>2019</v>
      </c>
      <c r="B34" s="6" t="s">
        <v>97</v>
      </c>
      <c r="C34" s="3" t="s">
        <v>10</v>
      </c>
      <c r="D34" s="3">
        <v>2433.5619999999999</v>
      </c>
      <c r="E34" s="3">
        <v>318.63099999999997</v>
      </c>
      <c r="F34" s="3">
        <v>486.5027</v>
      </c>
      <c r="G34" s="34">
        <f t="shared" si="0"/>
        <v>0.13093194255991833</v>
      </c>
      <c r="H34" s="35">
        <f t="shared" si="1"/>
        <v>0.65494189446430606</v>
      </c>
    </row>
    <row r="35" spans="1:8" x14ac:dyDescent="0.35">
      <c r="A35" s="3">
        <v>2013</v>
      </c>
      <c r="B35" s="6" t="s">
        <v>95</v>
      </c>
      <c r="C35" s="3" t="s">
        <v>11</v>
      </c>
      <c r="D35" s="3">
        <v>2882</v>
      </c>
      <c r="E35" s="3">
        <v>190</v>
      </c>
      <c r="F35" s="3">
        <v>422</v>
      </c>
      <c r="G35" s="34">
        <f t="shared" si="0"/>
        <v>6.5926439972241499E-2</v>
      </c>
      <c r="H35" s="35">
        <f t="shared" si="1"/>
        <v>0.45023696682464454</v>
      </c>
    </row>
    <row r="36" spans="1:8" x14ac:dyDescent="0.35">
      <c r="A36" s="3">
        <v>2014</v>
      </c>
      <c r="B36" s="6" t="s">
        <v>95</v>
      </c>
      <c r="C36" s="3" t="s">
        <v>11</v>
      </c>
      <c r="D36" s="3">
        <v>2852</v>
      </c>
      <c r="E36" s="3">
        <v>183</v>
      </c>
      <c r="F36" s="3">
        <v>411</v>
      </c>
      <c r="G36" s="34">
        <f t="shared" si="0"/>
        <v>6.4165497896213189E-2</v>
      </c>
      <c r="H36" s="35">
        <f t="shared" si="1"/>
        <v>0.44525547445255476</v>
      </c>
    </row>
    <row r="37" spans="1:8" x14ac:dyDescent="0.35">
      <c r="A37" s="3">
        <v>2015</v>
      </c>
      <c r="B37" s="6" t="s">
        <v>95</v>
      </c>
      <c r="C37" s="3" t="s">
        <v>11</v>
      </c>
      <c r="D37" s="3">
        <v>2850</v>
      </c>
      <c r="E37" s="3">
        <v>155</v>
      </c>
      <c r="F37" s="3">
        <v>347</v>
      </c>
      <c r="G37" s="34">
        <f t="shared" si="0"/>
        <v>5.4385964912280704E-2</v>
      </c>
      <c r="H37" s="35">
        <f t="shared" si="1"/>
        <v>0.44668587896253603</v>
      </c>
    </row>
    <row r="38" spans="1:8" x14ac:dyDescent="0.35">
      <c r="A38" s="3">
        <v>2016</v>
      </c>
      <c r="B38" s="6" t="s">
        <v>95</v>
      </c>
      <c r="C38" s="3" t="s">
        <v>11</v>
      </c>
      <c r="D38" s="3">
        <v>2810</v>
      </c>
      <c r="E38" s="3">
        <v>184</v>
      </c>
      <c r="F38" s="3">
        <v>368</v>
      </c>
      <c r="G38" s="34">
        <f t="shared" si="0"/>
        <v>6.5480427046263348E-2</v>
      </c>
      <c r="H38" s="35">
        <f t="shared" si="1"/>
        <v>0.5</v>
      </c>
    </row>
    <row r="39" spans="1:8" x14ac:dyDescent="0.35">
      <c r="A39" s="3">
        <v>2017</v>
      </c>
      <c r="B39" s="6" t="s">
        <v>95</v>
      </c>
      <c r="C39" s="3" t="s">
        <v>11</v>
      </c>
      <c r="D39" s="3">
        <v>2813</v>
      </c>
      <c r="E39" s="3">
        <v>173</v>
      </c>
      <c r="F39" s="3">
        <v>349</v>
      </c>
      <c r="G39" s="34">
        <f t="shared" si="0"/>
        <v>6.1500177746178455E-2</v>
      </c>
      <c r="H39" s="35">
        <f t="shared" si="1"/>
        <v>0.49570200573065903</v>
      </c>
    </row>
    <row r="40" spans="1:8" x14ac:dyDescent="0.35">
      <c r="A40" s="3">
        <v>2018</v>
      </c>
      <c r="B40" s="6" t="s">
        <v>95</v>
      </c>
      <c r="C40" s="3" t="s">
        <v>11</v>
      </c>
      <c r="D40" s="3">
        <v>2701</v>
      </c>
      <c r="E40" s="3">
        <v>212</v>
      </c>
      <c r="F40" s="3">
        <v>428</v>
      </c>
      <c r="G40" s="34">
        <f t="shared" si="0"/>
        <v>7.8489448352462049E-2</v>
      </c>
      <c r="H40" s="35">
        <f t="shared" si="1"/>
        <v>0.49532710280373832</v>
      </c>
    </row>
    <row r="41" spans="1:8" x14ac:dyDescent="0.35">
      <c r="A41" s="3">
        <v>2019</v>
      </c>
      <c r="B41" s="6" t="s">
        <v>95</v>
      </c>
      <c r="C41" s="3" t="s">
        <v>11</v>
      </c>
      <c r="D41" s="3">
        <v>2609</v>
      </c>
      <c r="E41" s="3">
        <v>201</v>
      </c>
      <c r="F41" s="3">
        <v>412</v>
      </c>
      <c r="G41" s="34">
        <f t="shared" si="0"/>
        <v>7.7041011881947105E-2</v>
      </c>
      <c r="H41" s="35">
        <f t="shared" si="1"/>
        <v>0.48786407766990292</v>
      </c>
    </row>
    <row r="42" spans="1:8" x14ac:dyDescent="0.35">
      <c r="A42" s="3">
        <v>2013</v>
      </c>
      <c r="B42" s="6" t="s">
        <v>51</v>
      </c>
      <c r="C42" s="3" t="s">
        <v>11</v>
      </c>
      <c r="D42" s="3">
        <v>685</v>
      </c>
      <c r="E42" s="3">
        <v>54</v>
      </c>
      <c r="F42" s="3">
        <v>110</v>
      </c>
      <c r="G42" s="34">
        <f t="shared" si="0"/>
        <v>7.8832116788321166E-2</v>
      </c>
      <c r="H42" s="35">
        <f t="shared" si="1"/>
        <v>0.49090909090909091</v>
      </c>
    </row>
    <row r="43" spans="1:8" x14ac:dyDescent="0.35">
      <c r="A43" s="3">
        <v>2014</v>
      </c>
      <c r="B43" s="6" t="s">
        <v>51</v>
      </c>
      <c r="C43" s="3" t="s">
        <v>11</v>
      </c>
      <c r="D43" s="3">
        <v>660</v>
      </c>
      <c r="E43" s="3">
        <v>46</v>
      </c>
      <c r="F43" s="3">
        <v>94</v>
      </c>
      <c r="G43" s="34">
        <f t="shared" si="0"/>
        <v>6.9696969696969702E-2</v>
      </c>
      <c r="H43" s="35">
        <f t="shared" si="1"/>
        <v>0.48936170212765956</v>
      </c>
    </row>
    <row r="44" spans="1:8" x14ac:dyDescent="0.35">
      <c r="A44" s="3">
        <v>2015</v>
      </c>
      <c r="B44" s="6" t="s">
        <v>51</v>
      </c>
      <c r="C44" s="3" t="s">
        <v>11</v>
      </c>
      <c r="D44" s="3">
        <v>674</v>
      </c>
      <c r="E44" s="3">
        <v>35</v>
      </c>
      <c r="F44" s="3">
        <v>72</v>
      </c>
      <c r="G44" s="34">
        <f t="shared" si="0"/>
        <v>5.192878338278932E-2</v>
      </c>
      <c r="H44" s="35">
        <f t="shared" si="1"/>
        <v>0.4861111111111111</v>
      </c>
    </row>
    <row r="45" spans="1:8" x14ac:dyDescent="0.35">
      <c r="A45" s="3">
        <v>2016</v>
      </c>
      <c r="B45" s="6" t="s">
        <v>51</v>
      </c>
      <c r="C45" s="3" t="s">
        <v>11</v>
      </c>
      <c r="D45" s="3">
        <v>673</v>
      </c>
      <c r="E45" s="3">
        <v>57</v>
      </c>
      <c r="F45" s="3">
        <v>106</v>
      </c>
      <c r="G45" s="34">
        <f t="shared" si="0"/>
        <v>8.469539375928678E-2</v>
      </c>
      <c r="H45" s="35">
        <f t="shared" si="1"/>
        <v>0.53773584905660377</v>
      </c>
    </row>
    <row r="46" spans="1:8" x14ac:dyDescent="0.35">
      <c r="A46" s="3">
        <v>2017</v>
      </c>
      <c r="B46" s="6" t="s">
        <v>51</v>
      </c>
      <c r="C46" s="3" t="s">
        <v>11</v>
      </c>
      <c r="D46" s="3">
        <v>665</v>
      </c>
      <c r="E46" s="3">
        <v>56</v>
      </c>
      <c r="F46" s="3">
        <v>96</v>
      </c>
      <c r="G46" s="34">
        <f t="shared" si="0"/>
        <v>8.4210526315789472E-2</v>
      </c>
      <c r="H46" s="35">
        <f t="shared" si="1"/>
        <v>0.58333333333333337</v>
      </c>
    </row>
    <row r="47" spans="1:8" x14ac:dyDescent="0.35">
      <c r="A47" s="3">
        <v>2018</v>
      </c>
      <c r="B47" s="6" t="s">
        <v>51</v>
      </c>
      <c r="C47" s="3" t="s">
        <v>11</v>
      </c>
      <c r="D47" s="3">
        <v>622</v>
      </c>
      <c r="E47" s="3">
        <v>53</v>
      </c>
      <c r="F47" s="3">
        <v>113</v>
      </c>
      <c r="G47" s="34">
        <f t="shared" si="0"/>
        <v>8.5209003215434079E-2</v>
      </c>
      <c r="H47" s="35">
        <f t="shared" si="1"/>
        <v>0.46902654867256638</v>
      </c>
    </row>
    <row r="48" spans="1:8" x14ac:dyDescent="0.35">
      <c r="A48" s="3">
        <v>2019</v>
      </c>
      <c r="B48" s="6" t="s">
        <v>51</v>
      </c>
      <c r="C48" s="3" t="s">
        <v>11</v>
      </c>
      <c r="D48" s="3">
        <v>644</v>
      </c>
      <c r="E48" s="3">
        <v>63</v>
      </c>
      <c r="F48" s="3">
        <v>122</v>
      </c>
      <c r="G48" s="34">
        <f t="shared" si="0"/>
        <v>9.7826086956521743E-2</v>
      </c>
      <c r="H48" s="35">
        <f t="shared" si="1"/>
        <v>0.51639344262295084</v>
      </c>
    </row>
    <row r="49" spans="1:8" x14ac:dyDescent="0.35">
      <c r="A49" s="3">
        <v>2013</v>
      </c>
      <c r="B49" s="6" t="s">
        <v>96</v>
      </c>
      <c r="C49" s="3" t="s">
        <v>11</v>
      </c>
      <c r="D49" s="3">
        <v>215602</v>
      </c>
      <c r="E49" s="3">
        <v>14119</v>
      </c>
      <c r="F49" s="3">
        <v>29533</v>
      </c>
      <c r="G49" s="34">
        <f t="shared" si="0"/>
        <v>6.5486405506442427E-2</v>
      </c>
      <c r="H49" s="35">
        <f t="shared" si="1"/>
        <v>0.47807537331121119</v>
      </c>
    </row>
    <row r="50" spans="1:8" x14ac:dyDescent="0.35">
      <c r="A50" s="3">
        <v>2014</v>
      </c>
      <c r="B50" s="6" t="s">
        <v>96</v>
      </c>
      <c r="C50" s="3" t="s">
        <v>11</v>
      </c>
      <c r="D50" s="3">
        <v>212624</v>
      </c>
      <c r="E50" s="3">
        <v>14225</v>
      </c>
      <c r="F50" s="3">
        <v>29840</v>
      </c>
      <c r="G50" s="34">
        <f t="shared" si="0"/>
        <v>6.6902137105877044E-2</v>
      </c>
      <c r="H50" s="35">
        <f t="shared" si="1"/>
        <v>0.47670911528150134</v>
      </c>
    </row>
    <row r="51" spans="1:8" x14ac:dyDescent="0.35">
      <c r="A51" s="3">
        <v>2015</v>
      </c>
      <c r="B51" s="6" t="s">
        <v>96</v>
      </c>
      <c r="C51" s="3" t="s">
        <v>11</v>
      </c>
      <c r="D51" s="3">
        <v>217303</v>
      </c>
      <c r="E51" s="3">
        <v>13936</v>
      </c>
      <c r="F51" s="3">
        <v>28515</v>
      </c>
      <c r="G51" s="34">
        <f t="shared" si="0"/>
        <v>6.4131650276342253E-2</v>
      </c>
      <c r="H51" s="35">
        <f t="shared" si="1"/>
        <v>0.48872523233385939</v>
      </c>
    </row>
    <row r="52" spans="1:8" x14ac:dyDescent="0.35">
      <c r="A52" s="3">
        <v>2016</v>
      </c>
      <c r="B52" s="6" t="s">
        <v>96</v>
      </c>
      <c r="C52" s="3" t="s">
        <v>11</v>
      </c>
      <c r="D52" s="3">
        <v>212321</v>
      </c>
      <c r="E52" s="3">
        <v>13588</v>
      </c>
      <c r="F52" s="3">
        <v>27305</v>
      </c>
      <c r="G52" s="34">
        <f t="shared" si="0"/>
        <v>6.3997437841758473E-2</v>
      </c>
      <c r="H52" s="35">
        <f t="shared" si="1"/>
        <v>0.49763779527559054</v>
      </c>
    </row>
    <row r="53" spans="1:8" x14ac:dyDescent="0.35">
      <c r="A53" s="3">
        <v>2017</v>
      </c>
      <c r="B53" s="6" t="s">
        <v>96</v>
      </c>
      <c r="C53" s="3" t="s">
        <v>11</v>
      </c>
      <c r="D53" s="3">
        <v>210056</v>
      </c>
      <c r="E53" s="3">
        <v>14549</v>
      </c>
      <c r="F53" s="3">
        <v>28782</v>
      </c>
      <c r="G53" s="34">
        <f t="shared" si="0"/>
        <v>6.926248238564954E-2</v>
      </c>
      <c r="H53" s="35">
        <f t="shared" si="1"/>
        <v>0.50548954207490793</v>
      </c>
    </row>
    <row r="54" spans="1:8" x14ac:dyDescent="0.35">
      <c r="A54" s="3">
        <v>2018</v>
      </c>
      <c r="B54" s="6" t="s">
        <v>96</v>
      </c>
      <c r="C54" s="3" t="s">
        <v>11</v>
      </c>
      <c r="D54" s="3">
        <v>205379</v>
      </c>
      <c r="E54" s="3">
        <v>16380</v>
      </c>
      <c r="F54" s="3">
        <v>30927</v>
      </c>
      <c r="G54" s="34">
        <f t="shared" si="0"/>
        <v>7.9754989555894218E-2</v>
      </c>
      <c r="H54" s="35">
        <f t="shared" si="1"/>
        <v>0.52963430012610335</v>
      </c>
    </row>
    <row r="55" spans="1:8" x14ac:dyDescent="0.35">
      <c r="A55" s="3">
        <v>2019</v>
      </c>
      <c r="B55" s="6" t="s">
        <v>96</v>
      </c>
      <c r="C55" s="3" t="s">
        <v>11</v>
      </c>
      <c r="D55" s="3">
        <v>201593</v>
      </c>
      <c r="E55" s="3">
        <v>17766</v>
      </c>
      <c r="F55" s="3">
        <v>33107</v>
      </c>
      <c r="G55" s="34">
        <f t="shared" si="0"/>
        <v>8.8128060002083411E-2</v>
      </c>
      <c r="H55" s="35">
        <f t="shared" si="1"/>
        <v>0.53662367475156314</v>
      </c>
    </row>
    <row r="56" spans="1:8" x14ac:dyDescent="0.35">
      <c r="A56" s="3">
        <v>2013</v>
      </c>
      <c r="B56" s="6" t="s">
        <v>97</v>
      </c>
      <c r="C56" s="3" t="s">
        <v>11</v>
      </c>
      <c r="D56" s="3">
        <v>2583.9540000000002</v>
      </c>
      <c r="E56" s="3">
        <v>177.6574</v>
      </c>
      <c r="F56" s="3">
        <v>368.14049999999997</v>
      </c>
      <c r="G56" s="34">
        <f t="shared" si="0"/>
        <v>6.87540877275679E-2</v>
      </c>
      <c r="H56" s="35">
        <f t="shared" si="1"/>
        <v>0.48258042785295291</v>
      </c>
    </row>
    <row r="57" spans="1:8" x14ac:dyDescent="0.35">
      <c r="A57" s="3">
        <v>2014</v>
      </c>
      <c r="B57" s="6" t="s">
        <v>97</v>
      </c>
      <c r="C57" s="3" t="s">
        <v>11</v>
      </c>
      <c r="D57" s="3">
        <v>2555.3159999999998</v>
      </c>
      <c r="E57" s="3">
        <v>174.76050000000001</v>
      </c>
      <c r="F57" s="3">
        <v>367.68639999999999</v>
      </c>
      <c r="G57" s="34">
        <f t="shared" si="0"/>
        <v>6.8390954386854705E-2</v>
      </c>
      <c r="H57" s="35">
        <f t="shared" si="1"/>
        <v>0.47529769934378863</v>
      </c>
    </row>
    <row r="58" spans="1:8" x14ac:dyDescent="0.35">
      <c r="A58" s="3">
        <v>2015</v>
      </c>
      <c r="B58" s="6" t="s">
        <v>97</v>
      </c>
      <c r="C58" s="3" t="s">
        <v>11</v>
      </c>
      <c r="D58" s="3">
        <v>2589.1190000000001</v>
      </c>
      <c r="E58" s="3">
        <v>166.60810000000001</v>
      </c>
      <c r="F58" s="3">
        <v>340.40800000000002</v>
      </c>
      <c r="G58" s="34">
        <f t="shared" si="0"/>
        <v>6.4349340451327272E-2</v>
      </c>
      <c r="H58" s="35">
        <f t="shared" si="1"/>
        <v>0.48943649972973607</v>
      </c>
    </row>
    <row r="59" spans="1:8" x14ac:dyDescent="0.35">
      <c r="A59" s="3">
        <v>2016</v>
      </c>
      <c r="B59" s="6" t="s">
        <v>97</v>
      </c>
      <c r="C59" s="3" t="s">
        <v>11</v>
      </c>
      <c r="D59" s="3">
        <v>2568.683</v>
      </c>
      <c r="E59" s="3">
        <v>166.06440000000001</v>
      </c>
      <c r="F59" s="3">
        <v>328.28460000000001</v>
      </c>
      <c r="G59" s="34">
        <f t="shared" si="0"/>
        <v>6.4649627844307764E-2</v>
      </c>
      <c r="H59" s="35">
        <f t="shared" si="1"/>
        <v>0.50585498070881185</v>
      </c>
    </row>
    <row r="60" spans="1:8" x14ac:dyDescent="0.35">
      <c r="A60" s="3">
        <v>2017</v>
      </c>
      <c r="B60" s="6" t="s">
        <v>97</v>
      </c>
      <c r="C60" s="3" t="s">
        <v>11</v>
      </c>
      <c r="D60" s="3">
        <v>2528.6060000000002</v>
      </c>
      <c r="E60" s="3">
        <v>178.51679999999999</v>
      </c>
      <c r="F60" s="3">
        <v>349.82619999999997</v>
      </c>
      <c r="G60" s="34">
        <f t="shared" si="0"/>
        <v>7.0598899156294012E-2</v>
      </c>
      <c r="H60" s="35">
        <f t="shared" si="1"/>
        <v>0.51030140109574418</v>
      </c>
    </row>
    <row r="61" spans="1:8" x14ac:dyDescent="0.35">
      <c r="A61" s="3">
        <v>2018</v>
      </c>
      <c r="B61" s="6" t="s">
        <v>97</v>
      </c>
      <c r="C61" s="3" t="s">
        <v>11</v>
      </c>
      <c r="D61" s="3">
        <v>2457.6219999999998</v>
      </c>
      <c r="E61" s="3">
        <v>193.4992</v>
      </c>
      <c r="F61" s="3">
        <v>363.45929999999998</v>
      </c>
      <c r="G61" s="34">
        <f t="shared" si="0"/>
        <v>7.8734321225965589E-2</v>
      </c>
      <c r="H61" s="35">
        <f t="shared" si="1"/>
        <v>0.53238203012001617</v>
      </c>
    </row>
    <row r="62" spans="1:8" x14ac:dyDescent="0.35">
      <c r="A62" s="3">
        <v>2019</v>
      </c>
      <c r="B62" s="6" t="s">
        <v>97</v>
      </c>
      <c r="C62" s="3" t="s">
        <v>11</v>
      </c>
      <c r="D62" s="3">
        <v>2433.5619999999999</v>
      </c>
      <c r="E62" s="3">
        <v>211.2123</v>
      </c>
      <c r="F62" s="3">
        <v>386.32729999999998</v>
      </c>
      <c r="G62" s="34">
        <f t="shared" si="0"/>
        <v>8.679141932689613E-2</v>
      </c>
      <c r="H62" s="35">
        <f t="shared" si="1"/>
        <v>0.54671854668308451</v>
      </c>
    </row>
    <row r="63" spans="1:8" x14ac:dyDescent="0.35">
      <c r="A63" s="3">
        <v>2013</v>
      </c>
      <c r="B63" s="6" t="s">
        <v>95</v>
      </c>
      <c r="C63" s="3" t="s">
        <v>12</v>
      </c>
      <c r="D63" s="3">
        <v>2882</v>
      </c>
      <c r="E63" s="3">
        <v>311</v>
      </c>
      <c r="F63" s="3">
        <v>401</v>
      </c>
      <c r="G63" s="34">
        <f t="shared" si="0"/>
        <v>0.10791117279666898</v>
      </c>
      <c r="H63" s="35">
        <f t="shared" si="1"/>
        <v>0.77556109725685785</v>
      </c>
    </row>
    <row r="64" spans="1:8" x14ac:dyDescent="0.35">
      <c r="A64" s="3">
        <v>2014</v>
      </c>
      <c r="B64" s="6" t="s">
        <v>95</v>
      </c>
      <c r="C64" s="3" t="s">
        <v>12</v>
      </c>
      <c r="D64" s="3">
        <v>2852</v>
      </c>
      <c r="E64" s="3">
        <v>329</v>
      </c>
      <c r="F64" s="3">
        <v>426</v>
      </c>
      <c r="G64" s="34">
        <f t="shared" si="0"/>
        <v>0.11535764375876578</v>
      </c>
      <c r="H64" s="35">
        <f t="shared" si="1"/>
        <v>0.77230046948356812</v>
      </c>
    </row>
    <row r="65" spans="1:8" x14ac:dyDescent="0.35">
      <c r="A65" s="3">
        <v>2015</v>
      </c>
      <c r="B65" s="6" t="s">
        <v>95</v>
      </c>
      <c r="C65" s="3" t="s">
        <v>12</v>
      </c>
      <c r="D65" s="3">
        <v>2850</v>
      </c>
      <c r="E65" s="3">
        <v>314</v>
      </c>
      <c r="F65" s="3">
        <v>403</v>
      </c>
      <c r="G65" s="34">
        <f t="shared" si="0"/>
        <v>0.11017543859649123</v>
      </c>
      <c r="H65" s="35">
        <f t="shared" si="1"/>
        <v>0.77915632754342434</v>
      </c>
    </row>
    <row r="66" spans="1:8" x14ac:dyDescent="0.35">
      <c r="A66" s="3">
        <v>2016</v>
      </c>
      <c r="B66" s="6" t="s">
        <v>95</v>
      </c>
      <c r="C66" s="3" t="s">
        <v>12</v>
      </c>
      <c r="D66" s="3">
        <v>2810</v>
      </c>
      <c r="E66" s="3">
        <v>318</v>
      </c>
      <c r="F66" s="3">
        <v>398</v>
      </c>
      <c r="G66" s="34">
        <f t="shared" si="0"/>
        <v>0.11316725978647686</v>
      </c>
      <c r="H66" s="35">
        <f t="shared" si="1"/>
        <v>0.79899497487437188</v>
      </c>
    </row>
    <row r="67" spans="1:8" x14ac:dyDescent="0.35">
      <c r="A67" s="3">
        <v>2017</v>
      </c>
      <c r="B67" s="6" t="s">
        <v>95</v>
      </c>
      <c r="C67" s="3" t="s">
        <v>12</v>
      </c>
      <c r="D67" s="3">
        <v>2813</v>
      </c>
      <c r="E67" s="3">
        <v>336</v>
      </c>
      <c r="F67" s="3">
        <v>432</v>
      </c>
      <c r="G67" s="34">
        <f t="shared" si="0"/>
        <v>0.11944543192321365</v>
      </c>
      <c r="H67" s="35">
        <f t="shared" si="1"/>
        <v>0.77777777777777779</v>
      </c>
    </row>
    <row r="68" spans="1:8" x14ac:dyDescent="0.35">
      <c r="A68" s="3">
        <v>2018</v>
      </c>
      <c r="B68" s="6" t="s">
        <v>95</v>
      </c>
      <c r="C68" s="3" t="s">
        <v>12</v>
      </c>
      <c r="D68" s="3">
        <v>2701</v>
      </c>
      <c r="E68" s="3">
        <v>312</v>
      </c>
      <c r="F68" s="3">
        <v>399</v>
      </c>
      <c r="G68" s="34">
        <f t="shared" si="0"/>
        <v>0.11551277304701962</v>
      </c>
      <c r="H68" s="35">
        <f t="shared" si="1"/>
        <v>0.78195488721804507</v>
      </c>
    </row>
    <row r="69" spans="1:8" x14ac:dyDescent="0.35">
      <c r="A69" s="3">
        <v>2019</v>
      </c>
      <c r="B69" s="6" t="s">
        <v>95</v>
      </c>
      <c r="C69" s="3" t="s">
        <v>12</v>
      </c>
      <c r="D69" s="3">
        <v>2609</v>
      </c>
      <c r="E69" s="3">
        <v>255</v>
      </c>
      <c r="F69" s="3">
        <v>306</v>
      </c>
      <c r="G69" s="34">
        <f t="shared" si="0"/>
        <v>9.7738597163664245E-2</v>
      </c>
      <c r="H69" s="35">
        <f t="shared" si="1"/>
        <v>0.83333333333333337</v>
      </c>
    </row>
    <row r="70" spans="1:8" x14ac:dyDescent="0.35">
      <c r="A70" s="3">
        <v>2013</v>
      </c>
      <c r="B70" s="6" t="s">
        <v>51</v>
      </c>
      <c r="C70" s="3" t="s">
        <v>12</v>
      </c>
      <c r="D70" s="3">
        <v>685</v>
      </c>
      <c r="E70" s="3">
        <v>90</v>
      </c>
      <c r="F70" s="3">
        <v>100</v>
      </c>
      <c r="G70" s="34">
        <f t="shared" si="0"/>
        <v>0.13138686131386862</v>
      </c>
      <c r="H70" s="35">
        <f t="shared" si="1"/>
        <v>0.9</v>
      </c>
    </row>
    <row r="71" spans="1:8" x14ac:dyDescent="0.35">
      <c r="A71" s="3">
        <v>2014</v>
      </c>
      <c r="B71" s="6" t="s">
        <v>51</v>
      </c>
      <c r="C71" s="3" t="s">
        <v>12</v>
      </c>
      <c r="D71" s="3">
        <v>660</v>
      </c>
      <c r="E71" s="3">
        <v>97</v>
      </c>
      <c r="F71" s="3">
        <v>112</v>
      </c>
      <c r="G71" s="34">
        <f t="shared" si="0"/>
        <v>0.14696969696969697</v>
      </c>
      <c r="H71" s="35">
        <f t="shared" si="1"/>
        <v>0.8660714285714286</v>
      </c>
    </row>
    <row r="72" spans="1:8" x14ac:dyDescent="0.35">
      <c r="A72" s="3">
        <v>2015</v>
      </c>
      <c r="B72" s="6" t="s">
        <v>51</v>
      </c>
      <c r="C72" s="3" t="s">
        <v>12</v>
      </c>
      <c r="D72" s="3">
        <v>674</v>
      </c>
      <c r="E72" s="3">
        <v>106</v>
      </c>
      <c r="F72" s="3">
        <v>120</v>
      </c>
      <c r="G72" s="34">
        <f t="shared" ref="G72:G135" si="2">E72/D72</f>
        <v>0.15727002967359049</v>
      </c>
      <c r="H72" s="35">
        <f t="shared" ref="H72:H135" si="3">E72/F72</f>
        <v>0.8833333333333333</v>
      </c>
    </row>
    <row r="73" spans="1:8" x14ac:dyDescent="0.35">
      <c r="A73" s="3">
        <v>2016</v>
      </c>
      <c r="B73" s="6" t="s">
        <v>51</v>
      </c>
      <c r="C73" s="3" t="s">
        <v>12</v>
      </c>
      <c r="D73" s="3">
        <v>673</v>
      </c>
      <c r="E73" s="3">
        <v>100</v>
      </c>
      <c r="F73" s="3">
        <v>115</v>
      </c>
      <c r="G73" s="34">
        <f t="shared" si="2"/>
        <v>0.14858841010401189</v>
      </c>
      <c r="H73" s="35">
        <f t="shared" si="3"/>
        <v>0.86956521739130432</v>
      </c>
    </row>
    <row r="74" spans="1:8" x14ac:dyDescent="0.35">
      <c r="A74" s="3">
        <v>2017</v>
      </c>
      <c r="B74" s="6" t="s">
        <v>51</v>
      </c>
      <c r="C74" s="3" t="s">
        <v>12</v>
      </c>
      <c r="D74" s="3">
        <v>665</v>
      </c>
      <c r="E74" s="3">
        <v>90</v>
      </c>
      <c r="F74" s="3">
        <v>106</v>
      </c>
      <c r="G74" s="34">
        <f t="shared" si="2"/>
        <v>0.13533834586466165</v>
      </c>
      <c r="H74" s="35">
        <f t="shared" si="3"/>
        <v>0.84905660377358494</v>
      </c>
    </row>
    <row r="75" spans="1:8" x14ac:dyDescent="0.35">
      <c r="A75" s="3">
        <v>2018</v>
      </c>
      <c r="B75" s="6" t="s">
        <v>51</v>
      </c>
      <c r="C75" s="3" t="s">
        <v>12</v>
      </c>
      <c r="D75" s="3">
        <v>622</v>
      </c>
      <c r="E75" s="3">
        <v>94</v>
      </c>
      <c r="F75" s="3">
        <v>106</v>
      </c>
      <c r="G75" s="34">
        <f t="shared" si="2"/>
        <v>0.15112540192926044</v>
      </c>
      <c r="H75" s="35">
        <f t="shared" si="3"/>
        <v>0.8867924528301887</v>
      </c>
    </row>
    <row r="76" spans="1:8" x14ac:dyDescent="0.35">
      <c r="A76" s="3">
        <v>2019</v>
      </c>
      <c r="B76" s="6" t="s">
        <v>51</v>
      </c>
      <c r="C76" s="3" t="s">
        <v>12</v>
      </c>
      <c r="D76" s="3">
        <v>644</v>
      </c>
      <c r="E76" s="3">
        <v>74</v>
      </c>
      <c r="F76" s="3">
        <v>89</v>
      </c>
      <c r="G76" s="34">
        <f t="shared" si="2"/>
        <v>0.11490683229813664</v>
      </c>
      <c r="H76" s="35">
        <f t="shared" si="3"/>
        <v>0.8314606741573034</v>
      </c>
    </row>
    <row r="77" spans="1:8" x14ac:dyDescent="0.35">
      <c r="A77" s="3">
        <v>2013</v>
      </c>
      <c r="B77" s="6" t="s">
        <v>96</v>
      </c>
      <c r="C77" s="3" t="s">
        <v>12</v>
      </c>
      <c r="D77" s="3">
        <v>215602</v>
      </c>
      <c r="E77" s="3">
        <v>21915</v>
      </c>
      <c r="F77" s="3">
        <v>29379</v>
      </c>
      <c r="G77" s="34">
        <f t="shared" si="2"/>
        <v>0.10164562480867524</v>
      </c>
      <c r="H77" s="35">
        <f t="shared" si="3"/>
        <v>0.74594097824977024</v>
      </c>
    </row>
    <row r="78" spans="1:8" x14ac:dyDescent="0.35">
      <c r="A78" s="3">
        <v>2014</v>
      </c>
      <c r="B78" s="6" t="s">
        <v>96</v>
      </c>
      <c r="C78" s="3" t="s">
        <v>12</v>
      </c>
      <c r="D78" s="3">
        <v>212624</v>
      </c>
      <c r="E78" s="3">
        <v>21204</v>
      </c>
      <c r="F78" s="3">
        <v>28613</v>
      </c>
      <c r="G78" s="34">
        <f t="shared" si="2"/>
        <v>9.9725336744676055E-2</v>
      </c>
      <c r="H78" s="35">
        <f t="shared" si="3"/>
        <v>0.74106175514626216</v>
      </c>
    </row>
    <row r="79" spans="1:8" x14ac:dyDescent="0.35">
      <c r="A79" s="3">
        <v>2015</v>
      </c>
      <c r="B79" s="6" t="s">
        <v>96</v>
      </c>
      <c r="C79" s="3" t="s">
        <v>12</v>
      </c>
      <c r="D79" s="3">
        <v>217303</v>
      </c>
      <c r="E79" s="3">
        <v>22944</v>
      </c>
      <c r="F79" s="3">
        <v>30642</v>
      </c>
      <c r="G79" s="34">
        <f t="shared" si="2"/>
        <v>0.10558528874428794</v>
      </c>
      <c r="H79" s="35">
        <f t="shared" si="3"/>
        <v>0.74877618954376346</v>
      </c>
    </row>
    <row r="80" spans="1:8" x14ac:dyDescent="0.35">
      <c r="A80" s="3">
        <v>2016</v>
      </c>
      <c r="B80" s="6" t="s">
        <v>96</v>
      </c>
      <c r="C80" s="3" t="s">
        <v>12</v>
      </c>
      <c r="D80" s="3">
        <v>212321</v>
      </c>
      <c r="E80" s="3">
        <v>21598</v>
      </c>
      <c r="F80" s="3">
        <v>28523</v>
      </c>
      <c r="G80" s="34">
        <f t="shared" si="2"/>
        <v>0.1017233340084118</v>
      </c>
      <c r="H80" s="35">
        <f t="shared" si="3"/>
        <v>0.75721347684324936</v>
      </c>
    </row>
    <row r="81" spans="1:8" x14ac:dyDescent="0.35">
      <c r="A81" s="3">
        <v>2017</v>
      </c>
      <c r="B81" s="6" t="s">
        <v>96</v>
      </c>
      <c r="C81" s="3" t="s">
        <v>12</v>
      </c>
      <c r="D81" s="3">
        <v>210056</v>
      </c>
      <c r="E81" s="3">
        <v>21137</v>
      </c>
      <c r="F81" s="3">
        <v>27742</v>
      </c>
      <c r="G81" s="34">
        <f t="shared" si="2"/>
        <v>0.1006255474730548</v>
      </c>
      <c r="H81" s="35">
        <f t="shared" si="3"/>
        <v>0.76191334438757119</v>
      </c>
    </row>
    <row r="82" spans="1:8" x14ac:dyDescent="0.35">
      <c r="A82" s="3">
        <v>2018</v>
      </c>
      <c r="B82" s="6" t="s">
        <v>96</v>
      </c>
      <c r="C82" s="3" t="s">
        <v>12</v>
      </c>
      <c r="D82" s="3">
        <v>205379</v>
      </c>
      <c r="E82" s="3">
        <v>20559</v>
      </c>
      <c r="F82" s="3">
        <v>26603</v>
      </c>
      <c r="G82" s="34">
        <f t="shared" si="2"/>
        <v>0.10010273689130826</v>
      </c>
      <c r="H82" s="35">
        <f t="shared" si="3"/>
        <v>0.77280757809269629</v>
      </c>
    </row>
    <row r="83" spans="1:8" x14ac:dyDescent="0.35">
      <c r="A83" s="3">
        <v>2019</v>
      </c>
      <c r="B83" s="6" t="s">
        <v>96</v>
      </c>
      <c r="C83" s="3" t="s">
        <v>12</v>
      </c>
      <c r="D83" s="3">
        <v>201593</v>
      </c>
      <c r="E83" s="3">
        <v>18558</v>
      </c>
      <c r="F83" s="3">
        <v>23604</v>
      </c>
      <c r="G83" s="34">
        <f t="shared" si="2"/>
        <v>9.2056767844121576E-2</v>
      </c>
      <c r="H83" s="35">
        <f t="shared" si="3"/>
        <v>0.78622267412303004</v>
      </c>
    </row>
    <row r="84" spans="1:8" x14ac:dyDescent="0.35">
      <c r="A84" s="3">
        <v>2013</v>
      </c>
      <c r="B84" s="6" t="s">
        <v>97</v>
      </c>
      <c r="C84" s="3" t="s">
        <v>12</v>
      </c>
      <c r="D84" s="3">
        <v>2583.9540000000002</v>
      </c>
      <c r="E84" s="3">
        <v>313.06529999999998</v>
      </c>
      <c r="F84" s="3">
        <v>408.06099999999998</v>
      </c>
      <c r="G84" s="34">
        <f t="shared" si="2"/>
        <v>0.12115745868541002</v>
      </c>
      <c r="H84" s="35">
        <f t="shared" si="3"/>
        <v>0.76720220751309243</v>
      </c>
    </row>
    <row r="85" spans="1:8" x14ac:dyDescent="0.35">
      <c r="A85" s="3">
        <v>2014</v>
      </c>
      <c r="B85" s="6" t="s">
        <v>97</v>
      </c>
      <c r="C85" s="3" t="s">
        <v>12</v>
      </c>
      <c r="D85" s="3">
        <v>2555.3159999999998</v>
      </c>
      <c r="E85" s="3">
        <v>301.11020000000002</v>
      </c>
      <c r="F85" s="3">
        <v>392.55470000000003</v>
      </c>
      <c r="G85" s="34">
        <f t="shared" si="2"/>
        <v>0.11783677635173108</v>
      </c>
      <c r="H85" s="35">
        <f t="shared" si="3"/>
        <v>0.76705284639312687</v>
      </c>
    </row>
    <row r="86" spans="1:8" x14ac:dyDescent="0.35">
      <c r="A86" s="3">
        <v>2015</v>
      </c>
      <c r="B86" s="6" t="s">
        <v>97</v>
      </c>
      <c r="C86" s="3" t="s">
        <v>12</v>
      </c>
      <c r="D86" s="3">
        <v>2589.1190000000001</v>
      </c>
      <c r="E86" s="3">
        <v>325.64330000000001</v>
      </c>
      <c r="F86" s="3">
        <v>420.7133</v>
      </c>
      <c r="G86" s="34">
        <f t="shared" si="2"/>
        <v>0.12577378637289363</v>
      </c>
      <c r="H86" s="35">
        <f t="shared" si="3"/>
        <v>0.77402663524067339</v>
      </c>
    </row>
    <row r="87" spans="1:8" x14ac:dyDescent="0.35">
      <c r="A87" s="3">
        <v>2016</v>
      </c>
      <c r="B87" s="6" t="s">
        <v>97</v>
      </c>
      <c r="C87" s="3" t="s">
        <v>12</v>
      </c>
      <c r="D87" s="3">
        <v>2568.683</v>
      </c>
      <c r="E87" s="3">
        <v>307.0564</v>
      </c>
      <c r="F87" s="3">
        <v>393.57260000000002</v>
      </c>
      <c r="G87" s="34">
        <f t="shared" si="2"/>
        <v>0.11953845608819773</v>
      </c>
      <c r="H87" s="35">
        <f t="shared" si="3"/>
        <v>0.78017727860120334</v>
      </c>
    </row>
    <row r="88" spans="1:8" x14ac:dyDescent="0.35">
      <c r="A88" s="3">
        <v>2017</v>
      </c>
      <c r="B88" s="6" t="s">
        <v>97</v>
      </c>
      <c r="C88" s="3" t="s">
        <v>12</v>
      </c>
      <c r="D88" s="3">
        <v>2528.6060000000002</v>
      </c>
      <c r="E88" s="3">
        <v>296.69159999999999</v>
      </c>
      <c r="F88" s="3">
        <v>379.95780000000002</v>
      </c>
      <c r="G88" s="34">
        <f t="shared" si="2"/>
        <v>0.11733405678860209</v>
      </c>
      <c r="H88" s="35">
        <f t="shared" si="3"/>
        <v>0.78085408432199566</v>
      </c>
    </row>
    <row r="89" spans="1:8" x14ac:dyDescent="0.35">
      <c r="A89" s="3">
        <v>2018</v>
      </c>
      <c r="B89" s="6" t="s">
        <v>97</v>
      </c>
      <c r="C89" s="3" t="s">
        <v>12</v>
      </c>
      <c r="D89" s="3">
        <v>2457.6219999999998</v>
      </c>
      <c r="E89" s="3">
        <v>283.74689999999998</v>
      </c>
      <c r="F89" s="3">
        <v>351.82010000000002</v>
      </c>
      <c r="G89" s="34">
        <f t="shared" si="2"/>
        <v>0.11545587563913409</v>
      </c>
      <c r="H89" s="35">
        <f t="shared" si="3"/>
        <v>0.80651133917590256</v>
      </c>
    </row>
    <row r="90" spans="1:8" x14ac:dyDescent="0.35">
      <c r="A90" s="3">
        <v>2019</v>
      </c>
      <c r="B90" s="6" t="s">
        <v>97</v>
      </c>
      <c r="C90" s="3" t="s">
        <v>12</v>
      </c>
      <c r="D90" s="3">
        <v>2433.5619999999999</v>
      </c>
      <c r="E90" s="3">
        <v>250.5549</v>
      </c>
      <c r="F90" s="3">
        <v>308.98630000000003</v>
      </c>
      <c r="G90" s="34">
        <f t="shared" si="2"/>
        <v>0.10295809188342028</v>
      </c>
      <c r="H90" s="35">
        <f t="shared" si="3"/>
        <v>0.81089323377767875</v>
      </c>
    </row>
    <row r="91" spans="1:8" x14ac:dyDescent="0.35">
      <c r="A91" s="3">
        <v>2013</v>
      </c>
      <c r="B91" s="6" t="s">
        <v>95</v>
      </c>
      <c r="C91" s="3" t="s">
        <v>13</v>
      </c>
      <c r="D91" s="3">
        <v>2882</v>
      </c>
      <c r="E91" s="3">
        <v>396</v>
      </c>
      <c r="F91" s="3">
        <v>548</v>
      </c>
      <c r="G91" s="34">
        <f t="shared" si="2"/>
        <v>0.13740458015267176</v>
      </c>
      <c r="H91" s="35">
        <f t="shared" si="3"/>
        <v>0.72262773722627738</v>
      </c>
    </row>
    <row r="92" spans="1:8" x14ac:dyDescent="0.35">
      <c r="A92" s="3">
        <v>2014</v>
      </c>
      <c r="B92" s="6" t="s">
        <v>95</v>
      </c>
      <c r="C92" s="3" t="s">
        <v>13</v>
      </c>
      <c r="D92" s="3">
        <v>2852</v>
      </c>
      <c r="E92" s="3">
        <v>416</v>
      </c>
      <c r="F92" s="3">
        <v>558</v>
      </c>
      <c r="G92" s="34">
        <f t="shared" si="2"/>
        <v>0.1458625525946704</v>
      </c>
      <c r="H92" s="35">
        <f t="shared" si="3"/>
        <v>0.74551971326164879</v>
      </c>
    </row>
    <row r="93" spans="1:8" x14ac:dyDescent="0.35">
      <c r="A93" s="3">
        <v>2015</v>
      </c>
      <c r="B93" s="6" t="s">
        <v>95</v>
      </c>
      <c r="C93" s="3" t="s">
        <v>13</v>
      </c>
      <c r="D93" s="3">
        <v>2850</v>
      </c>
      <c r="E93" s="3">
        <v>399</v>
      </c>
      <c r="F93" s="3">
        <v>522</v>
      </c>
      <c r="G93" s="34">
        <f t="shared" si="2"/>
        <v>0.14000000000000001</v>
      </c>
      <c r="H93" s="35">
        <f t="shared" si="3"/>
        <v>0.76436781609195403</v>
      </c>
    </row>
    <row r="94" spans="1:8" x14ac:dyDescent="0.35">
      <c r="A94" s="3">
        <v>2016</v>
      </c>
      <c r="B94" s="6" t="s">
        <v>95</v>
      </c>
      <c r="C94" s="3" t="s">
        <v>13</v>
      </c>
      <c r="D94" s="3">
        <v>2810</v>
      </c>
      <c r="E94" s="3">
        <v>443</v>
      </c>
      <c r="F94" s="3">
        <v>574</v>
      </c>
      <c r="G94" s="34">
        <f t="shared" si="2"/>
        <v>0.15765124555160143</v>
      </c>
      <c r="H94" s="35">
        <f t="shared" si="3"/>
        <v>0.77177700348432055</v>
      </c>
    </row>
    <row r="95" spans="1:8" x14ac:dyDescent="0.35">
      <c r="A95" s="3">
        <v>2017</v>
      </c>
      <c r="B95" s="6" t="s">
        <v>95</v>
      </c>
      <c r="C95" s="3" t="s">
        <v>13</v>
      </c>
      <c r="D95" s="3">
        <v>2813</v>
      </c>
      <c r="E95" s="3">
        <v>402</v>
      </c>
      <c r="F95" s="3">
        <v>522</v>
      </c>
      <c r="G95" s="34">
        <f t="shared" si="2"/>
        <v>0.14290792747955919</v>
      </c>
      <c r="H95" s="35">
        <f t="shared" si="3"/>
        <v>0.77011494252873558</v>
      </c>
    </row>
    <row r="96" spans="1:8" x14ac:dyDescent="0.35">
      <c r="A96" s="3">
        <v>2018</v>
      </c>
      <c r="B96" s="6" t="s">
        <v>95</v>
      </c>
      <c r="C96" s="3" t="s">
        <v>13</v>
      </c>
      <c r="D96" s="3">
        <v>2701</v>
      </c>
      <c r="E96" s="3">
        <v>419</v>
      </c>
      <c r="F96" s="3">
        <v>560</v>
      </c>
      <c r="G96" s="34">
        <f t="shared" si="2"/>
        <v>0.15512773047019623</v>
      </c>
      <c r="H96" s="35">
        <f t="shared" si="3"/>
        <v>0.74821428571428572</v>
      </c>
    </row>
    <row r="97" spans="1:8" x14ac:dyDescent="0.35">
      <c r="A97" s="3">
        <v>2019</v>
      </c>
      <c r="B97" s="6" t="s">
        <v>95</v>
      </c>
      <c r="C97" s="3" t="s">
        <v>13</v>
      </c>
      <c r="D97" s="3">
        <v>2609</v>
      </c>
      <c r="E97" s="3">
        <v>454</v>
      </c>
      <c r="F97" s="3">
        <v>615</v>
      </c>
      <c r="G97" s="34">
        <f t="shared" si="2"/>
        <v>0.17401303181295516</v>
      </c>
      <c r="H97" s="35">
        <f t="shared" si="3"/>
        <v>0.73821138211382109</v>
      </c>
    </row>
    <row r="98" spans="1:8" x14ac:dyDescent="0.35">
      <c r="A98" s="3">
        <v>2013</v>
      </c>
      <c r="B98" s="6" t="s">
        <v>51</v>
      </c>
      <c r="C98" s="3" t="s">
        <v>13</v>
      </c>
      <c r="D98" s="3">
        <v>685</v>
      </c>
      <c r="E98" s="3">
        <v>75</v>
      </c>
      <c r="F98" s="3">
        <v>103</v>
      </c>
      <c r="G98" s="34">
        <f t="shared" si="2"/>
        <v>0.10948905109489052</v>
      </c>
      <c r="H98" s="35">
        <f t="shared" si="3"/>
        <v>0.72815533980582525</v>
      </c>
    </row>
    <row r="99" spans="1:8" x14ac:dyDescent="0.35">
      <c r="A99" s="3">
        <v>2014</v>
      </c>
      <c r="B99" s="6" t="s">
        <v>51</v>
      </c>
      <c r="C99" s="3" t="s">
        <v>13</v>
      </c>
      <c r="D99" s="3">
        <v>660</v>
      </c>
      <c r="E99" s="3">
        <v>98</v>
      </c>
      <c r="F99" s="3">
        <v>121</v>
      </c>
      <c r="G99" s="34">
        <f t="shared" si="2"/>
        <v>0.1484848484848485</v>
      </c>
      <c r="H99" s="35">
        <f t="shared" si="3"/>
        <v>0.80991735537190079</v>
      </c>
    </row>
    <row r="100" spans="1:8" x14ac:dyDescent="0.35">
      <c r="A100" s="3">
        <v>2015</v>
      </c>
      <c r="B100" s="6" t="s">
        <v>51</v>
      </c>
      <c r="C100" s="3" t="s">
        <v>13</v>
      </c>
      <c r="D100" s="3">
        <v>674</v>
      </c>
      <c r="E100" s="3">
        <v>96</v>
      </c>
      <c r="F100" s="3">
        <v>116</v>
      </c>
      <c r="G100" s="34">
        <f t="shared" si="2"/>
        <v>0.14243323442136499</v>
      </c>
      <c r="H100" s="35">
        <f t="shared" si="3"/>
        <v>0.82758620689655171</v>
      </c>
    </row>
    <row r="101" spans="1:8" x14ac:dyDescent="0.35">
      <c r="A101" s="3">
        <v>2016</v>
      </c>
      <c r="B101" s="6" t="s">
        <v>51</v>
      </c>
      <c r="C101" s="3" t="s">
        <v>13</v>
      </c>
      <c r="D101" s="3">
        <v>673</v>
      </c>
      <c r="E101" s="3">
        <v>104</v>
      </c>
      <c r="F101" s="3">
        <v>125</v>
      </c>
      <c r="G101" s="34">
        <f t="shared" si="2"/>
        <v>0.15453194650817237</v>
      </c>
      <c r="H101" s="35">
        <f t="shared" si="3"/>
        <v>0.83199999999999996</v>
      </c>
    </row>
    <row r="102" spans="1:8" x14ac:dyDescent="0.35">
      <c r="A102" s="3">
        <v>2017</v>
      </c>
      <c r="B102" s="6" t="s">
        <v>51</v>
      </c>
      <c r="C102" s="3" t="s">
        <v>13</v>
      </c>
      <c r="D102" s="3">
        <v>665</v>
      </c>
      <c r="E102" s="3">
        <v>92</v>
      </c>
      <c r="F102" s="3">
        <v>111</v>
      </c>
      <c r="G102" s="34">
        <f t="shared" si="2"/>
        <v>0.13834586466165413</v>
      </c>
      <c r="H102" s="35">
        <f t="shared" si="3"/>
        <v>0.8288288288288288</v>
      </c>
    </row>
    <row r="103" spans="1:8" x14ac:dyDescent="0.35">
      <c r="A103" s="3">
        <v>2018</v>
      </c>
      <c r="B103" s="6" t="s">
        <v>51</v>
      </c>
      <c r="C103" s="3" t="s">
        <v>13</v>
      </c>
      <c r="D103" s="3">
        <v>622</v>
      </c>
      <c r="E103" s="3">
        <v>108</v>
      </c>
      <c r="F103" s="3">
        <v>138</v>
      </c>
      <c r="G103" s="34">
        <f t="shared" si="2"/>
        <v>0.17363344051446947</v>
      </c>
      <c r="H103" s="35">
        <f t="shared" si="3"/>
        <v>0.78260869565217395</v>
      </c>
    </row>
    <row r="104" spans="1:8" x14ac:dyDescent="0.35">
      <c r="A104" s="3">
        <v>2019</v>
      </c>
      <c r="B104" s="6" t="s">
        <v>51</v>
      </c>
      <c r="C104" s="3" t="s">
        <v>13</v>
      </c>
      <c r="D104" s="3">
        <v>644</v>
      </c>
      <c r="E104" s="3">
        <v>125</v>
      </c>
      <c r="F104" s="3">
        <v>160</v>
      </c>
      <c r="G104" s="34">
        <f t="shared" si="2"/>
        <v>0.19409937888198758</v>
      </c>
      <c r="H104" s="35">
        <f t="shared" si="3"/>
        <v>0.78125</v>
      </c>
    </row>
    <row r="105" spans="1:8" x14ac:dyDescent="0.35">
      <c r="A105" s="3">
        <v>2013</v>
      </c>
      <c r="B105" s="6" t="s">
        <v>96</v>
      </c>
      <c r="C105" s="3" t="s">
        <v>13</v>
      </c>
      <c r="D105" s="3">
        <v>215602</v>
      </c>
      <c r="E105" s="3">
        <v>27720</v>
      </c>
      <c r="F105" s="3">
        <v>37218</v>
      </c>
      <c r="G105" s="34">
        <f t="shared" si="2"/>
        <v>0.12857023589762617</v>
      </c>
      <c r="H105" s="35">
        <f t="shared" si="3"/>
        <v>0.74480090278897304</v>
      </c>
    </row>
    <row r="106" spans="1:8" x14ac:dyDescent="0.35">
      <c r="A106" s="3">
        <v>2014</v>
      </c>
      <c r="B106" s="6" t="s">
        <v>96</v>
      </c>
      <c r="C106" s="3" t="s">
        <v>13</v>
      </c>
      <c r="D106" s="3">
        <v>212624</v>
      </c>
      <c r="E106" s="3">
        <v>27118</v>
      </c>
      <c r="F106" s="3">
        <v>36103</v>
      </c>
      <c r="G106" s="34">
        <f t="shared" si="2"/>
        <v>0.12753969448415983</v>
      </c>
      <c r="H106" s="35">
        <f t="shared" si="3"/>
        <v>0.75112871506523005</v>
      </c>
    </row>
    <row r="107" spans="1:8" x14ac:dyDescent="0.35">
      <c r="A107" s="3">
        <v>2015</v>
      </c>
      <c r="B107" s="6" t="s">
        <v>96</v>
      </c>
      <c r="C107" s="3" t="s">
        <v>13</v>
      </c>
      <c r="D107" s="3">
        <v>217303</v>
      </c>
      <c r="E107" s="3">
        <v>28186</v>
      </c>
      <c r="F107" s="3">
        <v>36960</v>
      </c>
      <c r="G107" s="34">
        <f t="shared" si="2"/>
        <v>0.12970828750638511</v>
      </c>
      <c r="H107" s="35">
        <f t="shared" si="3"/>
        <v>0.76260822510822512</v>
      </c>
    </row>
    <row r="108" spans="1:8" x14ac:dyDescent="0.35">
      <c r="A108" s="3">
        <v>2016</v>
      </c>
      <c r="B108" s="6" t="s">
        <v>96</v>
      </c>
      <c r="C108" s="3" t="s">
        <v>13</v>
      </c>
      <c r="D108" s="3">
        <v>212321</v>
      </c>
      <c r="E108" s="3">
        <v>29251</v>
      </c>
      <c r="F108" s="3">
        <v>38198</v>
      </c>
      <c r="G108" s="34">
        <f t="shared" si="2"/>
        <v>0.13776781382906073</v>
      </c>
      <c r="H108" s="35">
        <f t="shared" si="3"/>
        <v>0.76577307712445675</v>
      </c>
    </row>
    <row r="109" spans="1:8" x14ac:dyDescent="0.35">
      <c r="A109" s="3">
        <v>2017</v>
      </c>
      <c r="B109" s="6" t="s">
        <v>96</v>
      </c>
      <c r="C109" s="3" t="s">
        <v>13</v>
      </c>
      <c r="D109" s="3">
        <v>210056</v>
      </c>
      <c r="E109" s="3">
        <v>29188</v>
      </c>
      <c r="F109" s="3">
        <v>38745</v>
      </c>
      <c r="G109" s="34">
        <f t="shared" si="2"/>
        <v>0.13895342194462429</v>
      </c>
      <c r="H109" s="35">
        <f t="shared" si="3"/>
        <v>0.75333591431152402</v>
      </c>
    </row>
    <row r="110" spans="1:8" x14ac:dyDescent="0.35">
      <c r="A110" s="3">
        <v>2018</v>
      </c>
      <c r="B110" s="6" t="s">
        <v>96</v>
      </c>
      <c r="C110" s="3" t="s">
        <v>13</v>
      </c>
      <c r="D110" s="3">
        <v>205379</v>
      </c>
      <c r="E110" s="3">
        <v>30022</v>
      </c>
      <c r="F110" s="3">
        <v>39715</v>
      </c>
      <c r="G110" s="34">
        <f t="shared" si="2"/>
        <v>0.14617852847662127</v>
      </c>
      <c r="H110" s="35">
        <f t="shared" si="3"/>
        <v>0.75593604431574968</v>
      </c>
    </row>
    <row r="111" spans="1:8" x14ac:dyDescent="0.35">
      <c r="A111" s="3">
        <v>2019</v>
      </c>
      <c r="B111" s="6" t="s">
        <v>96</v>
      </c>
      <c r="C111" s="3" t="s">
        <v>13</v>
      </c>
      <c r="D111" s="3">
        <v>201593</v>
      </c>
      <c r="E111" s="3">
        <v>30616</v>
      </c>
      <c r="F111" s="3">
        <v>40873</v>
      </c>
      <c r="G111" s="34">
        <f t="shared" si="2"/>
        <v>0.15187035264121274</v>
      </c>
      <c r="H111" s="35">
        <f t="shared" si="3"/>
        <v>0.74905194137939468</v>
      </c>
    </row>
    <row r="112" spans="1:8" x14ac:dyDescent="0.35">
      <c r="A112" s="3">
        <v>2013</v>
      </c>
      <c r="B112" s="6" t="s">
        <v>97</v>
      </c>
      <c r="C112" s="3" t="s">
        <v>13</v>
      </c>
      <c r="D112" s="3">
        <v>2583.9540000000002</v>
      </c>
      <c r="E112" s="3">
        <v>382.87290000000002</v>
      </c>
      <c r="F112" s="3">
        <v>508.03519999999997</v>
      </c>
      <c r="G112" s="34">
        <f t="shared" si="2"/>
        <v>0.14817326469434053</v>
      </c>
      <c r="H112" s="35">
        <f t="shared" si="3"/>
        <v>0.75363459067403216</v>
      </c>
    </row>
    <row r="113" spans="1:8" x14ac:dyDescent="0.35">
      <c r="A113" s="3">
        <v>2014</v>
      </c>
      <c r="B113" s="6" t="s">
        <v>97</v>
      </c>
      <c r="C113" s="3" t="s">
        <v>13</v>
      </c>
      <c r="D113" s="3">
        <v>2555.3159999999998</v>
      </c>
      <c r="E113" s="3">
        <v>375.45260000000002</v>
      </c>
      <c r="F113" s="3">
        <v>489.77339999999998</v>
      </c>
      <c r="G113" s="34">
        <f t="shared" si="2"/>
        <v>0.14693000787378158</v>
      </c>
      <c r="H113" s="35">
        <f t="shared" si="3"/>
        <v>0.76658430204661998</v>
      </c>
    </row>
    <row r="114" spans="1:8" x14ac:dyDescent="0.35">
      <c r="A114" s="3">
        <v>2015</v>
      </c>
      <c r="B114" s="6" t="s">
        <v>97</v>
      </c>
      <c r="C114" s="3" t="s">
        <v>13</v>
      </c>
      <c r="D114" s="3">
        <v>2589.1190000000001</v>
      </c>
      <c r="E114" s="3">
        <v>376.46260000000001</v>
      </c>
      <c r="F114" s="3">
        <v>488.54880000000003</v>
      </c>
      <c r="G114" s="34">
        <f t="shared" si="2"/>
        <v>0.1454018142850908</v>
      </c>
      <c r="H114" s="35">
        <f t="shared" si="3"/>
        <v>0.77057317508506828</v>
      </c>
    </row>
    <row r="115" spans="1:8" x14ac:dyDescent="0.35">
      <c r="A115" s="3">
        <v>2016</v>
      </c>
      <c r="B115" s="6" t="s">
        <v>97</v>
      </c>
      <c r="C115" s="3" t="s">
        <v>13</v>
      </c>
      <c r="D115" s="3">
        <v>2568.683</v>
      </c>
      <c r="E115" s="3">
        <v>397.74799999999999</v>
      </c>
      <c r="F115" s="3">
        <v>514.1</v>
      </c>
      <c r="G115" s="34">
        <f t="shared" si="2"/>
        <v>0.15484510934202469</v>
      </c>
      <c r="H115" s="35">
        <f t="shared" si="3"/>
        <v>0.77367827270958955</v>
      </c>
    </row>
    <row r="116" spans="1:8" x14ac:dyDescent="0.35">
      <c r="A116" s="3">
        <v>2017</v>
      </c>
      <c r="B116" s="6" t="s">
        <v>97</v>
      </c>
      <c r="C116" s="3" t="s">
        <v>13</v>
      </c>
      <c r="D116" s="3">
        <v>2528.6060000000002</v>
      </c>
      <c r="E116" s="3">
        <v>398.2364</v>
      </c>
      <c r="F116" s="3">
        <v>518.1807</v>
      </c>
      <c r="G116" s="34">
        <f t="shared" si="2"/>
        <v>0.15749246818207344</v>
      </c>
      <c r="H116" s="35">
        <f t="shared" si="3"/>
        <v>0.7685280443675343</v>
      </c>
    </row>
    <row r="117" spans="1:8" x14ac:dyDescent="0.35">
      <c r="A117" s="3">
        <v>2018</v>
      </c>
      <c r="B117" s="6" t="s">
        <v>97</v>
      </c>
      <c r="C117" s="3" t="s">
        <v>13</v>
      </c>
      <c r="D117" s="3">
        <v>2457.6219999999998</v>
      </c>
      <c r="E117" s="3">
        <v>399.01850000000002</v>
      </c>
      <c r="F117" s="3">
        <v>521.58820000000003</v>
      </c>
      <c r="G117" s="34">
        <f t="shared" si="2"/>
        <v>0.16235958987997343</v>
      </c>
      <c r="H117" s="35">
        <f t="shared" si="3"/>
        <v>0.76500676203947859</v>
      </c>
    </row>
    <row r="118" spans="1:8" x14ac:dyDescent="0.35">
      <c r="A118" s="3">
        <v>2019</v>
      </c>
      <c r="B118" s="6" t="s">
        <v>97</v>
      </c>
      <c r="C118" s="3" t="s">
        <v>13</v>
      </c>
      <c r="D118" s="3">
        <v>2433.5619999999999</v>
      </c>
      <c r="E118" s="3">
        <v>408.16239999999999</v>
      </c>
      <c r="F118" s="3">
        <v>540.60749999999996</v>
      </c>
      <c r="G118" s="34">
        <f t="shared" si="2"/>
        <v>0.16772221131000567</v>
      </c>
      <c r="H118" s="35">
        <f t="shared" si="3"/>
        <v>0.75500691351858795</v>
      </c>
    </row>
    <row r="119" spans="1:8" x14ac:dyDescent="0.35">
      <c r="A119" s="3">
        <v>2013</v>
      </c>
      <c r="B119" s="6" t="s">
        <v>95</v>
      </c>
      <c r="C119" s="3" t="s">
        <v>14</v>
      </c>
      <c r="D119" s="3">
        <v>2882</v>
      </c>
      <c r="E119" s="3">
        <v>43</v>
      </c>
      <c r="F119" s="3">
        <v>162</v>
      </c>
      <c r="G119" s="34">
        <f t="shared" si="2"/>
        <v>1.4920194309507287E-2</v>
      </c>
      <c r="H119" s="35">
        <f t="shared" si="3"/>
        <v>0.26543209876543211</v>
      </c>
    </row>
    <row r="120" spans="1:8" x14ac:dyDescent="0.35">
      <c r="A120" s="3">
        <v>2014</v>
      </c>
      <c r="B120" s="6" t="s">
        <v>95</v>
      </c>
      <c r="C120" s="3" t="s">
        <v>14</v>
      </c>
      <c r="D120" s="3">
        <v>2852</v>
      </c>
      <c r="E120" s="3">
        <v>59</v>
      </c>
      <c r="F120" s="3">
        <v>168</v>
      </c>
      <c r="G120" s="34">
        <f t="shared" si="2"/>
        <v>2.0687237026647966E-2</v>
      </c>
      <c r="H120" s="35">
        <f t="shared" si="3"/>
        <v>0.35119047619047616</v>
      </c>
    </row>
    <row r="121" spans="1:8" x14ac:dyDescent="0.35">
      <c r="A121" s="3">
        <v>2015</v>
      </c>
      <c r="B121" s="6" t="s">
        <v>95</v>
      </c>
      <c r="C121" s="3" t="s">
        <v>14</v>
      </c>
      <c r="D121" s="3">
        <v>2850</v>
      </c>
      <c r="E121" s="3">
        <v>54</v>
      </c>
      <c r="F121" s="3">
        <v>189</v>
      </c>
      <c r="G121" s="34">
        <f t="shared" si="2"/>
        <v>1.8947368421052633E-2</v>
      </c>
      <c r="H121" s="35">
        <f t="shared" si="3"/>
        <v>0.2857142857142857</v>
      </c>
    </row>
    <row r="122" spans="1:8" x14ac:dyDescent="0.35">
      <c r="A122" s="3">
        <v>2016</v>
      </c>
      <c r="B122" s="6" t="s">
        <v>95</v>
      </c>
      <c r="C122" s="3" t="s">
        <v>14</v>
      </c>
      <c r="D122" s="3">
        <v>2810</v>
      </c>
      <c r="E122" s="3">
        <v>56</v>
      </c>
      <c r="F122" s="3">
        <v>171</v>
      </c>
      <c r="G122" s="34">
        <f t="shared" si="2"/>
        <v>1.99288256227758E-2</v>
      </c>
      <c r="H122" s="35">
        <f t="shared" si="3"/>
        <v>0.32748538011695905</v>
      </c>
    </row>
    <row r="123" spans="1:8" x14ac:dyDescent="0.35">
      <c r="A123" s="3">
        <v>2017</v>
      </c>
      <c r="B123" s="6" t="s">
        <v>95</v>
      </c>
      <c r="C123" s="3" t="s">
        <v>14</v>
      </c>
      <c r="D123" s="3">
        <v>2813</v>
      </c>
      <c r="E123" s="3">
        <v>52</v>
      </c>
      <c r="F123" s="3">
        <v>203</v>
      </c>
      <c r="G123" s="34">
        <f t="shared" si="2"/>
        <v>1.848560255954497E-2</v>
      </c>
      <c r="H123" s="35">
        <f t="shared" si="3"/>
        <v>0.25615763546798032</v>
      </c>
    </row>
    <row r="124" spans="1:8" x14ac:dyDescent="0.35">
      <c r="A124" s="3">
        <v>2018</v>
      </c>
      <c r="B124" s="6" t="s">
        <v>95</v>
      </c>
      <c r="C124" s="3" t="s">
        <v>14</v>
      </c>
      <c r="D124" s="3">
        <v>2701</v>
      </c>
      <c r="E124" s="3">
        <v>44</v>
      </c>
      <c r="F124" s="3">
        <v>195</v>
      </c>
      <c r="G124" s="34">
        <f t="shared" si="2"/>
        <v>1.629026286560533E-2</v>
      </c>
      <c r="H124" s="35">
        <f t="shared" si="3"/>
        <v>0.22564102564102564</v>
      </c>
    </row>
    <row r="125" spans="1:8" x14ac:dyDescent="0.35">
      <c r="A125" s="3">
        <v>2019</v>
      </c>
      <c r="B125" s="6" t="s">
        <v>95</v>
      </c>
      <c r="C125" s="3" t="s">
        <v>14</v>
      </c>
      <c r="D125" s="3">
        <v>2609</v>
      </c>
      <c r="E125" s="3">
        <v>37</v>
      </c>
      <c r="F125" s="3">
        <v>184</v>
      </c>
      <c r="G125" s="34">
        <f t="shared" si="2"/>
        <v>1.4181678804139517E-2</v>
      </c>
      <c r="H125" s="35">
        <f t="shared" si="3"/>
        <v>0.20108695652173914</v>
      </c>
    </row>
    <row r="126" spans="1:8" x14ac:dyDescent="0.35">
      <c r="A126" s="3">
        <v>2013</v>
      </c>
      <c r="B126" s="6" t="s">
        <v>51</v>
      </c>
      <c r="C126" s="3" t="s">
        <v>14</v>
      </c>
      <c r="D126" s="3">
        <v>685</v>
      </c>
      <c r="E126" s="3">
        <v>19</v>
      </c>
      <c r="F126" s="3">
        <v>50</v>
      </c>
      <c r="G126" s="34">
        <f t="shared" si="2"/>
        <v>2.7737226277372264E-2</v>
      </c>
      <c r="H126" s="35">
        <f t="shared" si="3"/>
        <v>0.38</v>
      </c>
    </row>
    <row r="127" spans="1:8" x14ac:dyDescent="0.35">
      <c r="A127" s="3">
        <v>2014</v>
      </c>
      <c r="B127" s="6" t="s">
        <v>51</v>
      </c>
      <c r="C127" s="3" t="s">
        <v>14</v>
      </c>
      <c r="D127" s="3">
        <v>660</v>
      </c>
      <c r="E127" s="3">
        <v>18</v>
      </c>
      <c r="F127" s="3">
        <v>55</v>
      </c>
      <c r="G127" s="34">
        <f t="shared" si="2"/>
        <v>2.7272727272727271E-2</v>
      </c>
      <c r="H127" s="35">
        <f t="shared" si="3"/>
        <v>0.32727272727272727</v>
      </c>
    </row>
    <row r="128" spans="1:8" x14ac:dyDescent="0.35">
      <c r="A128" s="3">
        <v>2015</v>
      </c>
      <c r="B128" s="6" t="s">
        <v>51</v>
      </c>
      <c r="C128" s="3" t="s">
        <v>14</v>
      </c>
      <c r="D128" s="3">
        <v>674</v>
      </c>
      <c r="E128" s="3">
        <v>23</v>
      </c>
      <c r="F128" s="3">
        <v>57</v>
      </c>
      <c r="G128" s="34">
        <f t="shared" si="2"/>
        <v>3.4124629080118693E-2</v>
      </c>
      <c r="H128" s="35">
        <f t="shared" si="3"/>
        <v>0.40350877192982454</v>
      </c>
    </row>
    <row r="129" spans="1:8" x14ac:dyDescent="0.35">
      <c r="A129" s="3">
        <v>2016</v>
      </c>
      <c r="B129" s="6" t="s">
        <v>51</v>
      </c>
      <c r="C129" s="3" t="s">
        <v>14</v>
      </c>
      <c r="D129" s="3">
        <v>673</v>
      </c>
      <c r="E129" s="3">
        <v>23</v>
      </c>
      <c r="F129" s="3">
        <v>45</v>
      </c>
      <c r="G129" s="34">
        <f t="shared" si="2"/>
        <v>3.4175334323922731E-2</v>
      </c>
      <c r="H129" s="35">
        <f t="shared" si="3"/>
        <v>0.51111111111111107</v>
      </c>
    </row>
    <row r="130" spans="1:8" x14ac:dyDescent="0.35">
      <c r="A130" s="3">
        <v>2017</v>
      </c>
      <c r="B130" s="6" t="s">
        <v>51</v>
      </c>
      <c r="C130" s="3" t="s">
        <v>14</v>
      </c>
      <c r="D130" s="3">
        <v>665</v>
      </c>
      <c r="E130" s="3">
        <v>15</v>
      </c>
      <c r="F130" s="3">
        <v>49</v>
      </c>
      <c r="G130" s="34">
        <f t="shared" si="2"/>
        <v>2.2556390977443608E-2</v>
      </c>
      <c r="H130" s="35">
        <f t="shared" si="3"/>
        <v>0.30612244897959184</v>
      </c>
    </row>
    <row r="131" spans="1:8" x14ac:dyDescent="0.35">
      <c r="A131" s="3">
        <v>2018</v>
      </c>
      <c r="B131" s="6" t="s">
        <v>51</v>
      </c>
      <c r="C131" s="3" t="s">
        <v>14</v>
      </c>
      <c r="D131" s="3">
        <v>622</v>
      </c>
      <c r="E131" s="3">
        <v>13</v>
      </c>
      <c r="F131" s="3">
        <v>52</v>
      </c>
      <c r="G131" s="34">
        <f t="shared" si="2"/>
        <v>2.0900321543408359E-2</v>
      </c>
      <c r="H131" s="35">
        <f t="shared" si="3"/>
        <v>0.25</v>
      </c>
    </row>
    <row r="132" spans="1:8" x14ac:dyDescent="0.35">
      <c r="A132" s="3">
        <v>2019</v>
      </c>
      <c r="B132" s="6" t="s">
        <v>51</v>
      </c>
      <c r="C132" s="3" t="s">
        <v>14</v>
      </c>
      <c r="D132" s="3">
        <v>644</v>
      </c>
      <c r="E132" s="3">
        <v>16</v>
      </c>
      <c r="F132" s="3">
        <v>56</v>
      </c>
      <c r="G132" s="34">
        <f t="shared" si="2"/>
        <v>2.4844720496894408E-2</v>
      </c>
      <c r="H132" s="35">
        <f t="shared" si="3"/>
        <v>0.2857142857142857</v>
      </c>
    </row>
    <row r="133" spans="1:8" x14ac:dyDescent="0.35">
      <c r="A133" s="3">
        <v>2013</v>
      </c>
      <c r="B133" s="6" t="s">
        <v>96</v>
      </c>
      <c r="C133" s="3" t="s">
        <v>14</v>
      </c>
      <c r="D133" s="3">
        <v>215602</v>
      </c>
      <c r="E133" s="3">
        <v>3951</v>
      </c>
      <c r="F133" s="3">
        <v>12761</v>
      </c>
      <c r="G133" s="34">
        <f t="shared" si="2"/>
        <v>1.8325432973720097E-2</v>
      </c>
      <c r="H133" s="35">
        <f t="shared" si="3"/>
        <v>0.30961523391583734</v>
      </c>
    </row>
    <row r="134" spans="1:8" x14ac:dyDescent="0.35">
      <c r="A134" s="3">
        <v>2014</v>
      </c>
      <c r="B134" s="6" t="s">
        <v>96</v>
      </c>
      <c r="C134" s="3" t="s">
        <v>14</v>
      </c>
      <c r="D134" s="3">
        <v>212624</v>
      </c>
      <c r="E134" s="3">
        <v>4300</v>
      </c>
      <c r="F134" s="3">
        <v>14131</v>
      </c>
      <c r="G134" s="34">
        <f t="shared" si="2"/>
        <v>2.0223493114606066E-2</v>
      </c>
      <c r="H134" s="35">
        <f t="shared" si="3"/>
        <v>0.30429552048687281</v>
      </c>
    </row>
    <row r="135" spans="1:8" x14ac:dyDescent="0.35">
      <c r="A135" s="3">
        <v>2015</v>
      </c>
      <c r="B135" s="6" t="s">
        <v>96</v>
      </c>
      <c r="C135" s="3" t="s">
        <v>14</v>
      </c>
      <c r="D135" s="3">
        <v>217303</v>
      </c>
      <c r="E135" s="3">
        <v>4462</v>
      </c>
      <c r="F135" s="3">
        <v>14387</v>
      </c>
      <c r="G135" s="34">
        <f t="shared" si="2"/>
        <v>2.0533540724242186E-2</v>
      </c>
      <c r="H135" s="35">
        <f t="shared" si="3"/>
        <v>0.31014109960380898</v>
      </c>
    </row>
    <row r="136" spans="1:8" x14ac:dyDescent="0.35">
      <c r="A136" s="3">
        <v>2016</v>
      </c>
      <c r="B136" s="6" t="s">
        <v>96</v>
      </c>
      <c r="C136" s="3" t="s">
        <v>14</v>
      </c>
      <c r="D136" s="3">
        <v>212321</v>
      </c>
      <c r="E136" s="3">
        <v>4761</v>
      </c>
      <c r="F136" s="3">
        <v>15276</v>
      </c>
      <c r="G136" s="34">
        <f t="shared" ref="G136:G146" si="4">E136/D136</f>
        <v>2.2423594463100681E-2</v>
      </c>
      <c r="H136" s="35">
        <f t="shared" ref="H136:H146" si="5">E136/F136</f>
        <v>0.31166535742340928</v>
      </c>
    </row>
    <row r="137" spans="1:8" x14ac:dyDescent="0.35">
      <c r="A137" s="3">
        <v>2017</v>
      </c>
      <c r="B137" s="6" t="s">
        <v>96</v>
      </c>
      <c r="C137" s="3" t="s">
        <v>14</v>
      </c>
      <c r="D137" s="3">
        <v>210056</v>
      </c>
      <c r="E137" s="3">
        <v>4866</v>
      </c>
      <c r="F137" s="3">
        <v>16515</v>
      </c>
      <c r="G137" s="34">
        <f t="shared" si="4"/>
        <v>2.3165251171116275E-2</v>
      </c>
      <c r="H137" s="35">
        <f t="shared" si="5"/>
        <v>0.2946412352406903</v>
      </c>
    </row>
    <row r="138" spans="1:8" x14ac:dyDescent="0.35">
      <c r="A138" s="3">
        <v>2018</v>
      </c>
      <c r="B138" s="6" t="s">
        <v>96</v>
      </c>
      <c r="C138" s="3" t="s">
        <v>14</v>
      </c>
      <c r="D138" s="3">
        <v>205379</v>
      </c>
      <c r="E138" s="3">
        <v>5163</v>
      </c>
      <c r="F138" s="3">
        <v>17457</v>
      </c>
      <c r="G138" s="34">
        <f t="shared" si="4"/>
        <v>2.5138889565145414E-2</v>
      </c>
      <c r="H138" s="35">
        <f t="shared" si="5"/>
        <v>0.29575528441312943</v>
      </c>
    </row>
    <row r="139" spans="1:8" x14ac:dyDescent="0.35">
      <c r="A139" s="3">
        <v>2019</v>
      </c>
      <c r="B139" s="6" t="s">
        <v>96</v>
      </c>
      <c r="C139" s="3" t="s">
        <v>14</v>
      </c>
      <c r="D139" s="3">
        <v>201593</v>
      </c>
      <c r="E139" s="3">
        <v>4690</v>
      </c>
      <c r="F139" s="3">
        <v>16512</v>
      </c>
      <c r="G139" s="34">
        <f t="shared" si="4"/>
        <v>2.3264696690857321E-2</v>
      </c>
      <c r="H139" s="35">
        <f t="shared" si="5"/>
        <v>0.28403585271317827</v>
      </c>
    </row>
    <row r="140" spans="1:8" x14ac:dyDescent="0.35">
      <c r="A140" s="3">
        <v>2013</v>
      </c>
      <c r="B140" s="6" t="s">
        <v>97</v>
      </c>
      <c r="C140" s="3" t="s">
        <v>14</v>
      </c>
      <c r="D140" s="3">
        <v>2583.9540000000002</v>
      </c>
      <c r="E140" s="3">
        <v>52.096690000000002</v>
      </c>
      <c r="F140" s="3">
        <v>168.98050000000001</v>
      </c>
      <c r="G140" s="34">
        <f t="shared" si="4"/>
        <v>2.0161616654166443E-2</v>
      </c>
      <c r="H140" s="35">
        <f t="shared" si="5"/>
        <v>0.3083000109480088</v>
      </c>
    </row>
    <row r="141" spans="1:8" x14ac:dyDescent="0.35">
      <c r="A141" s="3">
        <v>2014</v>
      </c>
      <c r="B141" s="6" t="s">
        <v>97</v>
      </c>
      <c r="C141" s="3" t="s">
        <v>14</v>
      </c>
      <c r="D141" s="3">
        <v>2555.3159999999998</v>
      </c>
      <c r="E141" s="3">
        <v>55.980600000000003</v>
      </c>
      <c r="F141" s="3">
        <v>181.40389999999999</v>
      </c>
      <c r="G141" s="34">
        <f t="shared" si="4"/>
        <v>2.1907505764453401E-2</v>
      </c>
      <c r="H141" s="35">
        <f t="shared" si="5"/>
        <v>0.30859645244672251</v>
      </c>
    </row>
    <row r="142" spans="1:8" x14ac:dyDescent="0.35">
      <c r="A142" s="3">
        <v>2015</v>
      </c>
      <c r="B142" s="6" t="s">
        <v>97</v>
      </c>
      <c r="C142" s="3" t="s">
        <v>14</v>
      </c>
      <c r="D142" s="3">
        <v>2589.1190000000001</v>
      </c>
      <c r="E142" s="3">
        <v>58.394039999999997</v>
      </c>
      <c r="F142" s="3">
        <v>186.9391</v>
      </c>
      <c r="G142" s="34">
        <f t="shared" si="4"/>
        <v>2.2553633108404827E-2</v>
      </c>
      <c r="H142" s="35">
        <f t="shared" si="5"/>
        <v>0.31236932241569582</v>
      </c>
    </row>
    <row r="143" spans="1:8" x14ac:dyDescent="0.35">
      <c r="A143" s="3">
        <v>2016</v>
      </c>
      <c r="B143" s="6" t="s">
        <v>97</v>
      </c>
      <c r="C143" s="3" t="s">
        <v>14</v>
      </c>
      <c r="D143" s="3">
        <v>2568.683</v>
      </c>
      <c r="E143" s="3">
        <v>59.60474</v>
      </c>
      <c r="F143" s="3">
        <v>196.84530000000001</v>
      </c>
      <c r="G143" s="34">
        <f t="shared" si="4"/>
        <v>2.3204396961400062E-2</v>
      </c>
      <c r="H143" s="35">
        <f t="shared" si="5"/>
        <v>0.30279991445058629</v>
      </c>
    </row>
    <row r="144" spans="1:8" x14ac:dyDescent="0.35">
      <c r="A144" s="3">
        <v>2017</v>
      </c>
      <c r="B144" s="6" t="s">
        <v>97</v>
      </c>
      <c r="C144" s="3" t="s">
        <v>14</v>
      </c>
      <c r="D144" s="3">
        <v>2528.6060000000002</v>
      </c>
      <c r="E144" s="3">
        <v>61.519460000000002</v>
      </c>
      <c r="F144" s="3">
        <v>211.08279999999999</v>
      </c>
      <c r="G144" s="34">
        <f t="shared" si="4"/>
        <v>2.4329397304285443E-2</v>
      </c>
      <c r="H144" s="35">
        <f t="shared" si="5"/>
        <v>0.29144705300479246</v>
      </c>
    </row>
    <row r="145" spans="1:8" x14ac:dyDescent="0.35">
      <c r="A145" s="3">
        <v>2018</v>
      </c>
      <c r="B145" s="6" t="s">
        <v>97</v>
      </c>
      <c r="C145" s="3" t="s">
        <v>14</v>
      </c>
      <c r="D145" s="3">
        <v>2457.6219999999998</v>
      </c>
      <c r="E145" s="3">
        <v>62.155270000000002</v>
      </c>
      <c r="F145" s="3">
        <v>218.26259999999999</v>
      </c>
      <c r="G145" s="34">
        <f t="shared" si="4"/>
        <v>2.529081770915137E-2</v>
      </c>
      <c r="H145" s="35">
        <f t="shared" si="5"/>
        <v>0.28477288367315334</v>
      </c>
    </row>
    <row r="146" spans="1:8" x14ac:dyDescent="0.35">
      <c r="A146" s="3">
        <v>2019</v>
      </c>
      <c r="B146" s="6" t="s">
        <v>97</v>
      </c>
      <c r="C146" s="3" t="s">
        <v>14</v>
      </c>
      <c r="D146" s="3">
        <v>2433.5619999999999</v>
      </c>
      <c r="E146" s="3">
        <v>56.822960000000002</v>
      </c>
      <c r="F146" s="3">
        <v>206.4545</v>
      </c>
      <c r="G146" s="34">
        <f t="shared" si="4"/>
        <v>2.334970713711013E-2</v>
      </c>
      <c r="H146" s="35">
        <f t="shared" si="5"/>
        <v>0.27523236354741604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topLeftCell="E6" zoomScaleNormal="100" workbookViewId="0">
      <selection activeCell="R9" sqref="R9"/>
    </sheetView>
  </sheetViews>
  <sheetFormatPr defaultColWidth="9.1796875" defaultRowHeight="14.5" x14ac:dyDescent="0.35"/>
  <cols>
    <col min="1" max="2" width="9.1796875" style="1"/>
    <col min="3" max="3" width="12.453125" style="1" customWidth="1"/>
    <col min="4" max="4" width="15.26953125" style="1" customWidth="1"/>
    <col min="5" max="5" width="15.453125" style="1" customWidth="1"/>
    <col min="6" max="6" width="9.1796875" style="1"/>
    <col min="7" max="8" width="18.54296875" style="1" customWidth="1"/>
    <col min="9" max="12" width="9.1796875" style="1"/>
    <col min="13" max="15" width="8.7265625" style="1"/>
    <col min="16" max="16384" width="9.1796875" style="1"/>
  </cols>
  <sheetData>
    <row r="1" spans="1:22" x14ac:dyDescent="0.35">
      <c r="A1" s="1" t="s">
        <v>98</v>
      </c>
      <c r="U1" s="13" t="s">
        <v>48</v>
      </c>
    </row>
    <row r="2" spans="1:22" x14ac:dyDescent="0.35">
      <c r="A2" s="1" t="s">
        <v>88</v>
      </c>
      <c r="U2" s="1" t="s">
        <v>0</v>
      </c>
      <c r="V2" s="1" t="s">
        <v>85</v>
      </c>
    </row>
    <row r="3" spans="1:22" x14ac:dyDescent="0.35">
      <c r="A3" s="1" t="s">
        <v>61</v>
      </c>
    </row>
    <row r="4" spans="1:22" x14ac:dyDescent="0.35">
      <c r="U4" s="1">
        <v>302</v>
      </c>
      <c r="V4" s="1">
        <v>0</v>
      </c>
    </row>
    <row r="5" spans="1:22" ht="42.75" customHeight="1" x14ac:dyDescent="0.35">
      <c r="A5" s="2" t="s">
        <v>1</v>
      </c>
      <c r="B5" s="2" t="s">
        <v>2</v>
      </c>
      <c r="C5" s="2" t="s">
        <v>74</v>
      </c>
      <c r="D5" s="2" t="s">
        <v>82</v>
      </c>
      <c r="E5" s="2" t="s">
        <v>83</v>
      </c>
      <c r="U5" s="1">
        <v>565</v>
      </c>
      <c r="V5" s="1">
        <v>1</v>
      </c>
    </row>
    <row r="6" spans="1:22" x14ac:dyDescent="0.35">
      <c r="A6" s="1">
        <v>2015</v>
      </c>
      <c r="B6" s="1" t="s">
        <v>94</v>
      </c>
      <c r="C6" s="18">
        <v>0</v>
      </c>
      <c r="D6" s="1">
        <v>29</v>
      </c>
      <c r="E6" s="1">
        <v>29</v>
      </c>
      <c r="H6" s="1" t="s">
        <v>84</v>
      </c>
      <c r="U6" s="1">
        <v>843</v>
      </c>
      <c r="V6" s="1">
        <v>2</v>
      </c>
    </row>
    <row r="7" spans="1:22" x14ac:dyDescent="0.35">
      <c r="A7" s="1">
        <v>2015</v>
      </c>
      <c r="B7" s="1" t="s">
        <v>94</v>
      </c>
      <c r="C7" s="19" t="s">
        <v>46</v>
      </c>
      <c r="D7" s="1">
        <f>E7-D6</f>
        <v>135</v>
      </c>
      <c r="E7" s="1">
        <v>164</v>
      </c>
      <c r="U7" s="1">
        <v>1083</v>
      </c>
      <c r="V7" s="1">
        <v>3</v>
      </c>
    </row>
    <row r="8" spans="1:22" x14ac:dyDescent="0.35">
      <c r="A8" s="1">
        <v>2015</v>
      </c>
      <c r="B8" s="1" t="s">
        <v>94</v>
      </c>
      <c r="C8" s="19" t="s">
        <v>23</v>
      </c>
      <c r="D8" s="1">
        <v>281</v>
      </c>
      <c r="E8" s="1">
        <v>281</v>
      </c>
      <c r="U8" s="1">
        <v>1310</v>
      </c>
      <c r="V8" s="1">
        <v>4</v>
      </c>
    </row>
    <row r="9" spans="1:22" x14ac:dyDescent="0.35">
      <c r="A9" s="1">
        <v>2015</v>
      </c>
      <c r="B9" s="1" t="s">
        <v>18</v>
      </c>
      <c r="C9" s="18">
        <v>0</v>
      </c>
      <c r="D9" s="1">
        <v>21</v>
      </c>
      <c r="E9" s="1">
        <v>21</v>
      </c>
      <c r="U9" s="1">
        <v>1544</v>
      </c>
      <c r="V9" s="1">
        <v>5</v>
      </c>
    </row>
    <row r="10" spans="1:22" x14ac:dyDescent="0.35">
      <c r="A10" s="1">
        <v>2015</v>
      </c>
      <c r="B10" s="1" t="s">
        <v>18</v>
      </c>
      <c r="C10" s="19" t="s">
        <v>46</v>
      </c>
      <c r="D10" s="1">
        <f>E10-D9</f>
        <v>117</v>
      </c>
      <c r="E10" s="1">
        <v>138</v>
      </c>
      <c r="U10" s="1">
        <v>1730</v>
      </c>
      <c r="V10" s="1">
        <v>6</v>
      </c>
    </row>
    <row r="11" spans="1:22" x14ac:dyDescent="0.35">
      <c r="A11" s="1">
        <v>2015</v>
      </c>
      <c r="B11" s="1" t="s">
        <v>18</v>
      </c>
      <c r="C11" s="19" t="s">
        <v>23</v>
      </c>
      <c r="D11" s="1">
        <v>260</v>
      </c>
      <c r="E11" s="1">
        <v>260</v>
      </c>
      <c r="U11" s="1">
        <v>1884</v>
      </c>
      <c r="V11" s="1">
        <v>7</v>
      </c>
    </row>
    <row r="12" spans="1:22" x14ac:dyDescent="0.35">
      <c r="A12" s="1">
        <v>2019</v>
      </c>
      <c r="B12" s="1" t="s">
        <v>94</v>
      </c>
      <c r="C12" s="18">
        <v>0</v>
      </c>
      <c r="D12" s="1">
        <v>0</v>
      </c>
      <c r="E12" s="1">
        <v>0</v>
      </c>
      <c r="U12" s="1">
        <v>2026</v>
      </c>
      <c r="V12" s="1">
        <v>8</v>
      </c>
    </row>
    <row r="13" spans="1:22" x14ac:dyDescent="0.35">
      <c r="A13" s="1">
        <v>2019</v>
      </c>
      <c r="B13" s="1" t="s">
        <v>94</v>
      </c>
      <c r="C13" s="19" t="s">
        <v>46</v>
      </c>
      <c r="D13" s="12" t="s">
        <v>47</v>
      </c>
      <c r="E13" s="12" t="s">
        <v>47</v>
      </c>
      <c r="U13" s="1">
        <v>2175</v>
      </c>
      <c r="V13" s="1">
        <v>9</v>
      </c>
    </row>
    <row r="14" spans="1:22" x14ac:dyDescent="0.35">
      <c r="A14" s="1">
        <v>2019</v>
      </c>
      <c r="B14" s="1" t="s">
        <v>94</v>
      </c>
      <c r="C14" s="19" t="s">
        <v>23</v>
      </c>
      <c r="D14" s="1">
        <v>26</v>
      </c>
      <c r="E14" s="1">
        <v>26</v>
      </c>
      <c r="U14" s="1">
        <v>2294</v>
      </c>
      <c r="V14" s="1">
        <v>10</v>
      </c>
    </row>
    <row r="15" spans="1:22" x14ac:dyDescent="0.35">
      <c r="A15" s="1">
        <v>2019</v>
      </c>
      <c r="B15" s="1" t="s">
        <v>18</v>
      </c>
      <c r="C15" s="18">
        <v>0</v>
      </c>
      <c r="D15" s="1">
        <v>302</v>
      </c>
      <c r="E15" s="1">
        <v>302</v>
      </c>
      <c r="U15" s="1">
        <v>2400</v>
      </c>
      <c r="V15" s="1">
        <v>11</v>
      </c>
    </row>
    <row r="16" spans="1:22" x14ac:dyDescent="0.35">
      <c r="A16" s="1">
        <v>2019</v>
      </c>
      <c r="B16" s="1" t="s">
        <v>18</v>
      </c>
      <c r="C16" s="19" t="s">
        <v>46</v>
      </c>
      <c r="D16" s="1">
        <f>E16-D15</f>
        <v>1242</v>
      </c>
      <c r="E16" s="1">
        <v>1544</v>
      </c>
      <c r="U16" s="1">
        <v>2480</v>
      </c>
      <c r="V16" s="1">
        <v>12</v>
      </c>
    </row>
    <row r="17" spans="1:23" x14ac:dyDescent="0.35">
      <c r="A17" s="1">
        <v>2019</v>
      </c>
      <c r="B17" s="1" t="s">
        <v>18</v>
      </c>
      <c r="C17" s="19" t="s">
        <v>23</v>
      </c>
      <c r="D17" s="1">
        <v>3188</v>
      </c>
      <c r="E17" s="1">
        <v>3188</v>
      </c>
      <c r="U17" s="1">
        <v>2573</v>
      </c>
      <c r="V17" s="1">
        <v>13</v>
      </c>
    </row>
    <row r="18" spans="1:23" x14ac:dyDescent="0.35">
      <c r="U18" s="1">
        <v>2657</v>
      </c>
      <c r="V18" s="1">
        <v>14</v>
      </c>
    </row>
    <row r="19" spans="1:23" x14ac:dyDescent="0.35">
      <c r="A19" s="1">
        <v>2019</v>
      </c>
      <c r="B19" s="1" t="s">
        <v>18</v>
      </c>
      <c r="C19" s="1">
        <v>0</v>
      </c>
      <c r="D19" s="1">
        <v>302</v>
      </c>
      <c r="E19" s="1">
        <f>D19</f>
        <v>302</v>
      </c>
      <c r="U19" s="1">
        <v>2723</v>
      </c>
      <c r="V19" s="1">
        <v>15</v>
      </c>
    </row>
    <row r="20" spans="1:23" x14ac:dyDescent="0.35">
      <c r="A20" s="1">
        <v>2019</v>
      </c>
      <c r="B20" s="1" t="s">
        <v>18</v>
      </c>
      <c r="C20" s="1">
        <v>1</v>
      </c>
      <c r="D20" s="1">
        <v>263</v>
      </c>
      <c r="E20" s="1">
        <f>E19+D20</f>
        <v>565</v>
      </c>
      <c r="U20" s="1">
        <v>2778</v>
      </c>
      <c r="V20" s="1">
        <v>16</v>
      </c>
    </row>
    <row r="21" spans="1:23" x14ac:dyDescent="0.35">
      <c r="A21" s="1">
        <v>2019</v>
      </c>
      <c r="B21" s="1" t="s">
        <v>18</v>
      </c>
      <c r="C21" s="1">
        <v>2</v>
      </c>
      <c r="D21" s="1">
        <v>278</v>
      </c>
      <c r="E21" s="1">
        <f t="shared" ref="E21:E44" si="0">E20+D21</f>
        <v>843</v>
      </c>
      <c r="U21" s="1">
        <v>2822</v>
      </c>
      <c r="V21" s="1">
        <v>17</v>
      </c>
    </row>
    <row r="22" spans="1:23" x14ac:dyDescent="0.35">
      <c r="A22" s="1">
        <v>2019</v>
      </c>
      <c r="B22" s="1" t="s">
        <v>18</v>
      </c>
      <c r="C22" s="1">
        <v>3</v>
      </c>
      <c r="D22" s="1">
        <v>240</v>
      </c>
      <c r="E22" s="1">
        <f t="shared" si="0"/>
        <v>1083</v>
      </c>
      <c r="U22" s="1">
        <v>2878</v>
      </c>
      <c r="V22" s="1">
        <v>18</v>
      </c>
    </row>
    <row r="23" spans="1:23" x14ac:dyDescent="0.35">
      <c r="A23" s="1">
        <v>2019</v>
      </c>
      <c r="B23" s="1" t="s">
        <v>18</v>
      </c>
      <c r="C23" s="1">
        <v>4</v>
      </c>
      <c r="D23" s="1">
        <v>227</v>
      </c>
      <c r="E23" s="1">
        <f t="shared" si="0"/>
        <v>1310</v>
      </c>
      <c r="U23" s="1">
        <v>2918</v>
      </c>
      <c r="V23" s="1">
        <v>19</v>
      </c>
    </row>
    <row r="24" spans="1:23" x14ac:dyDescent="0.35">
      <c r="A24" s="1">
        <v>2019</v>
      </c>
      <c r="B24" s="1" t="s">
        <v>18</v>
      </c>
      <c r="C24" s="1">
        <v>5</v>
      </c>
      <c r="D24" s="1">
        <v>234</v>
      </c>
      <c r="E24" s="1">
        <f t="shared" si="0"/>
        <v>1544</v>
      </c>
      <c r="U24" s="1">
        <v>2952</v>
      </c>
      <c r="V24" s="1">
        <v>20</v>
      </c>
    </row>
    <row r="25" spans="1:23" x14ac:dyDescent="0.35">
      <c r="A25" s="1">
        <v>2019</v>
      </c>
      <c r="B25" s="1" t="s">
        <v>18</v>
      </c>
      <c r="C25" s="1">
        <v>6</v>
      </c>
      <c r="D25" s="1">
        <v>186</v>
      </c>
      <c r="E25" s="1">
        <f t="shared" si="0"/>
        <v>1730</v>
      </c>
      <c r="U25" s="1">
        <v>2973</v>
      </c>
      <c r="V25" s="1">
        <v>21</v>
      </c>
    </row>
    <row r="26" spans="1:23" x14ac:dyDescent="0.35">
      <c r="A26" s="1">
        <v>2019</v>
      </c>
      <c r="B26" s="1" t="s">
        <v>18</v>
      </c>
      <c r="C26" s="1">
        <v>7</v>
      </c>
      <c r="D26" s="1">
        <v>154</v>
      </c>
      <c r="E26" s="1">
        <f t="shared" si="0"/>
        <v>1884</v>
      </c>
      <c r="H26" s="13" t="s">
        <v>50</v>
      </c>
      <c r="U26" s="1">
        <v>2999</v>
      </c>
      <c r="V26" s="1">
        <v>22</v>
      </c>
    </row>
    <row r="27" spans="1:23" x14ac:dyDescent="0.35">
      <c r="A27" s="1">
        <v>2019</v>
      </c>
      <c r="B27" s="1" t="s">
        <v>18</v>
      </c>
      <c r="C27" s="1">
        <v>8</v>
      </c>
      <c r="D27" s="1">
        <v>142</v>
      </c>
      <c r="E27" s="1">
        <f t="shared" si="0"/>
        <v>2026</v>
      </c>
      <c r="U27" s="1">
        <v>3018</v>
      </c>
      <c r="V27" s="1">
        <v>23</v>
      </c>
    </row>
    <row r="28" spans="1:23" x14ac:dyDescent="0.35">
      <c r="A28" s="1">
        <v>2019</v>
      </c>
      <c r="B28" s="1" t="s">
        <v>18</v>
      </c>
      <c r="C28" s="1">
        <v>9</v>
      </c>
      <c r="D28" s="1">
        <v>149</v>
      </c>
      <c r="E28" s="1">
        <f t="shared" si="0"/>
        <v>2175</v>
      </c>
      <c r="U28" s="1">
        <v>3042</v>
      </c>
      <c r="V28" s="1">
        <v>24</v>
      </c>
    </row>
    <row r="29" spans="1:23" x14ac:dyDescent="0.35">
      <c r="A29" s="1">
        <v>2019</v>
      </c>
      <c r="B29" s="1" t="s">
        <v>18</v>
      </c>
      <c r="C29" s="1">
        <v>10</v>
      </c>
      <c r="D29" s="1">
        <v>119</v>
      </c>
      <c r="E29" s="1">
        <f t="shared" si="0"/>
        <v>2294</v>
      </c>
      <c r="U29" s="1">
        <v>3060</v>
      </c>
      <c r="V29" s="1">
        <v>25</v>
      </c>
    </row>
    <row r="30" spans="1:23" x14ac:dyDescent="0.35">
      <c r="A30" s="1">
        <v>2019</v>
      </c>
      <c r="B30" s="1" t="s">
        <v>18</v>
      </c>
      <c r="C30" s="1">
        <v>11</v>
      </c>
      <c r="D30" s="1">
        <v>106</v>
      </c>
      <c r="E30" s="1">
        <f t="shared" si="0"/>
        <v>2400</v>
      </c>
      <c r="U30" s="1">
        <v>3070</v>
      </c>
      <c r="V30" s="1">
        <v>26</v>
      </c>
    </row>
    <row r="31" spans="1:23" x14ac:dyDescent="0.35">
      <c r="A31" s="1">
        <v>2019</v>
      </c>
      <c r="B31" s="1" t="s">
        <v>18</v>
      </c>
      <c r="C31" s="1">
        <v>12</v>
      </c>
      <c r="D31" s="1">
        <v>80</v>
      </c>
      <c r="E31" s="1">
        <f t="shared" si="0"/>
        <v>2480</v>
      </c>
      <c r="U31" s="1">
        <v>3083</v>
      </c>
      <c r="V31" s="1">
        <v>27</v>
      </c>
    </row>
    <row r="32" spans="1:23" x14ac:dyDescent="0.35">
      <c r="A32" s="1">
        <v>2019</v>
      </c>
      <c r="B32" s="1" t="s">
        <v>18</v>
      </c>
      <c r="C32" s="1">
        <v>13</v>
      </c>
      <c r="D32" s="1">
        <v>93</v>
      </c>
      <c r="E32" s="1">
        <f t="shared" si="0"/>
        <v>2573</v>
      </c>
      <c r="U32" s="1">
        <v>3086</v>
      </c>
      <c r="V32" s="1">
        <v>28</v>
      </c>
      <c r="W32" s="1" t="s">
        <v>49</v>
      </c>
    </row>
    <row r="33" spans="1:23" x14ac:dyDescent="0.35">
      <c r="A33" s="1">
        <v>2019</v>
      </c>
      <c r="B33" s="1" t="s">
        <v>18</v>
      </c>
      <c r="C33" s="1">
        <v>14</v>
      </c>
      <c r="D33" s="1">
        <v>84</v>
      </c>
      <c r="E33" s="1">
        <f t="shared" si="0"/>
        <v>2657</v>
      </c>
      <c r="U33" s="1">
        <v>3097</v>
      </c>
      <c r="V33" s="1">
        <v>29</v>
      </c>
    </row>
    <row r="34" spans="1:23" x14ac:dyDescent="0.35">
      <c r="A34" s="1">
        <v>2019</v>
      </c>
      <c r="B34" s="1" t="s">
        <v>18</v>
      </c>
      <c r="C34" s="1">
        <v>15</v>
      </c>
      <c r="D34" s="1">
        <v>66</v>
      </c>
      <c r="E34" s="1">
        <f t="shared" si="0"/>
        <v>2723</v>
      </c>
      <c r="U34" s="1">
        <v>3100</v>
      </c>
      <c r="V34" s="1">
        <v>30</v>
      </c>
      <c r="W34" s="1" t="s">
        <v>49</v>
      </c>
    </row>
    <row r="35" spans="1:23" x14ac:dyDescent="0.35">
      <c r="A35" s="1">
        <v>2019</v>
      </c>
      <c r="B35" s="1" t="s">
        <v>18</v>
      </c>
      <c r="C35" s="1">
        <v>16</v>
      </c>
      <c r="D35" s="1">
        <v>55</v>
      </c>
      <c r="E35" s="1">
        <f t="shared" si="0"/>
        <v>2778</v>
      </c>
      <c r="U35" s="1">
        <v>3103</v>
      </c>
      <c r="V35" s="1">
        <v>31</v>
      </c>
      <c r="W35" s="1" t="s">
        <v>49</v>
      </c>
    </row>
    <row r="36" spans="1:23" x14ac:dyDescent="0.35">
      <c r="A36" s="1">
        <v>2019</v>
      </c>
      <c r="B36" s="1" t="s">
        <v>18</v>
      </c>
      <c r="C36" s="1">
        <v>17</v>
      </c>
      <c r="D36" s="1">
        <v>44</v>
      </c>
      <c r="E36" s="1">
        <f t="shared" si="0"/>
        <v>2822</v>
      </c>
      <c r="U36" s="1">
        <v>3106</v>
      </c>
      <c r="V36" s="1">
        <v>32</v>
      </c>
      <c r="W36" s="1" t="s">
        <v>49</v>
      </c>
    </row>
    <row r="37" spans="1:23" x14ac:dyDescent="0.35">
      <c r="A37" s="1">
        <v>2019</v>
      </c>
      <c r="B37" s="1" t="s">
        <v>18</v>
      </c>
      <c r="C37" s="1">
        <v>18</v>
      </c>
      <c r="D37" s="1">
        <v>56</v>
      </c>
      <c r="E37" s="1">
        <f t="shared" si="0"/>
        <v>2878</v>
      </c>
      <c r="U37" s="1">
        <v>3109</v>
      </c>
      <c r="V37" s="1">
        <v>33</v>
      </c>
      <c r="W37" s="1" t="s">
        <v>49</v>
      </c>
    </row>
    <row r="38" spans="1:23" x14ac:dyDescent="0.35">
      <c r="A38" s="1">
        <v>2019</v>
      </c>
      <c r="B38" s="1" t="s">
        <v>18</v>
      </c>
      <c r="C38" s="1">
        <v>19</v>
      </c>
      <c r="D38" s="1">
        <v>40</v>
      </c>
      <c r="E38" s="1">
        <f t="shared" si="0"/>
        <v>2918</v>
      </c>
      <c r="U38" s="1">
        <v>3112</v>
      </c>
      <c r="V38" s="1">
        <v>34</v>
      </c>
      <c r="W38" s="1" t="s">
        <v>49</v>
      </c>
    </row>
    <row r="39" spans="1:23" x14ac:dyDescent="0.35">
      <c r="A39" s="1">
        <v>2019</v>
      </c>
      <c r="B39" s="1" t="s">
        <v>18</v>
      </c>
      <c r="C39" s="1">
        <v>20</v>
      </c>
      <c r="D39" s="1">
        <v>34</v>
      </c>
      <c r="E39" s="1">
        <f t="shared" si="0"/>
        <v>2952</v>
      </c>
      <c r="U39" s="1">
        <v>3115</v>
      </c>
      <c r="V39" s="1">
        <v>35</v>
      </c>
      <c r="W39" s="1" t="s">
        <v>49</v>
      </c>
    </row>
    <row r="40" spans="1:23" x14ac:dyDescent="0.35">
      <c r="A40" s="1">
        <v>2019</v>
      </c>
      <c r="B40" s="1" t="s">
        <v>18</v>
      </c>
      <c r="C40" s="1">
        <v>21</v>
      </c>
      <c r="D40" s="1">
        <v>21</v>
      </c>
      <c r="E40" s="1">
        <f t="shared" si="0"/>
        <v>2973</v>
      </c>
      <c r="U40" s="1">
        <v>3118</v>
      </c>
      <c r="V40" s="1">
        <v>36</v>
      </c>
      <c r="W40" s="1" t="s">
        <v>49</v>
      </c>
    </row>
    <row r="41" spans="1:23" x14ac:dyDescent="0.35">
      <c r="A41" s="1">
        <v>2019</v>
      </c>
      <c r="B41" s="1" t="s">
        <v>18</v>
      </c>
      <c r="C41" s="1">
        <v>22</v>
      </c>
      <c r="D41" s="1">
        <v>26</v>
      </c>
      <c r="E41" s="1">
        <f t="shared" si="0"/>
        <v>2999</v>
      </c>
      <c r="U41" s="1">
        <v>3121</v>
      </c>
      <c r="V41" s="1">
        <v>37</v>
      </c>
      <c r="W41" s="1" t="s">
        <v>49</v>
      </c>
    </row>
    <row r="42" spans="1:23" x14ac:dyDescent="0.35">
      <c r="A42" s="1">
        <v>2019</v>
      </c>
      <c r="B42" s="1" t="s">
        <v>18</v>
      </c>
      <c r="C42" s="1">
        <v>23</v>
      </c>
      <c r="D42" s="1">
        <v>19</v>
      </c>
      <c r="E42" s="1">
        <f t="shared" si="0"/>
        <v>3018</v>
      </c>
      <c r="U42" s="1">
        <v>3124</v>
      </c>
      <c r="V42" s="1">
        <v>38</v>
      </c>
      <c r="W42" s="1" t="s">
        <v>49</v>
      </c>
    </row>
    <row r="43" spans="1:23" x14ac:dyDescent="0.35">
      <c r="A43" s="1">
        <v>2019</v>
      </c>
      <c r="B43" s="1" t="s">
        <v>18</v>
      </c>
      <c r="C43" s="1">
        <v>24</v>
      </c>
      <c r="D43" s="1">
        <v>24</v>
      </c>
      <c r="E43" s="1">
        <f t="shared" si="0"/>
        <v>3042</v>
      </c>
      <c r="U43" s="1">
        <v>3127</v>
      </c>
      <c r="V43" s="1">
        <v>39</v>
      </c>
      <c r="W43" s="1" t="s">
        <v>49</v>
      </c>
    </row>
    <row r="44" spans="1:23" x14ac:dyDescent="0.35">
      <c r="A44" s="1">
        <v>2019</v>
      </c>
      <c r="B44" s="1" t="s">
        <v>18</v>
      </c>
      <c r="C44" s="1">
        <v>25</v>
      </c>
      <c r="D44" s="1">
        <v>18</v>
      </c>
      <c r="E44" s="1">
        <f t="shared" si="0"/>
        <v>3060</v>
      </c>
      <c r="U44" s="1">
        <v>3130</v>
      </c>
      <c r="V44" s="1">
        <v>40</v>
      </c>
      <c r="W44" s="1" t="s">
        <v>49</v>
      </c>
    </row>
    <row r="45" spans="1:23" x14ac:dyDescent="0.35">
      <c r="A45" s="1">
        <v>2019</v>
      </c>
      <c r="B45" s="1" t="s">
        <v>18</v>
      </c>
      <c r="C45" s="1">
        <v>26</v>
      </c>
      <c r="D45" s="1">
        <v>10</v>
      </c>
      <c r="E45" s="1">
        <f>E44+D44</f>
        <v>3078</v>
      </c>
      <c r="U45" s="1">
        <v>3133</v>
      </c>
      <c r="V45" s="1">
        <v>41</v>
      </c>
      <c r="W45" s="1" t="s">
        <v>49</v>
      </c>
    </row>
    <row r="46" spans="1:23" x14ac:dyDescent="0.35">
      <c r="A46" s="1">
        <v>2019</v>
      </c>
      <c r="B46" s="1" t="s">
        <v>18</v>
      </c>
      <c r="C46" s="1">
        <v>27</v>
      </c>
      <c r="D46" s="1">
        <v>13</v>
      </c>
      <c r="E46" s="1">
        <f>E44+D46</f>
        <v>3073</v>
      </c>
      <c r="U46" s="1">
        <v>3136</v>
      </c>
      <c r="V46" s="1">
        <v>42</v>
      </c>
      <c r="W46" s="1" t="s">
        <v>49</v>
      </c>
    </row>
    <row r="47" spans="1:23" x14ac:dyDescent="0.35">
      <c r="A47" s="1">
        <v>2019</v>
      </c>
      <c r="B47" s="1" t="s">
        <v>18</v>
      </c>
      <c r="C47" s="1">
        <v>28</v>
      </c>
      <c r="D47" s="1" t="s">
        <v>47</v>
      </c>
      <c r="U47" s="1">
        <v>3139</v>
      </c>
      <c r="V47" s="1">
        <v>43</v>
      </c>
      <c r="W47" s="1" t="s">
        <v>49</v>
      </c>
    </row>
    <row r="48" spans="1:23" x14ac:dyDescent="0.35">
      <c r="A48" s="1">
        <v>2019</v>
      </c>
      <c r="B48" s="1" t="s">
        <v>18</v>
      </c>
      <c r="C48" s="1">
        <v>29</v>
      </c>
      <c r="D48" s="1">
        <v>11</v>
      </c>
      <c r="U48" s="1">
        <v>3142</v>
      </c>
      <c r="V48" s="1">
        <v>44</v>
      </c>
      <c r="W48" s="1" t="s">
        <v>49</v>
      </c>
    </row>
    <row r="49" spans="1:23" x14ac:dyDescent="0.35">
      <c r="A49" s="1">
        <v>2019</v>
      </c>
      <c r="B49" s="1" t="s">
        <v>18</v>
      </c>
      <c r="C49" s="1">
        <v>30</v>
      </c>
      <c r="D49" s="1" t="s">
        <v>47</v>
      </c>
      <c r="U49" s="1">
        <v>3145</v>
      </c>
      <c r="V49" s="1">
        <v>45</v>
      </c>
      <c r="W49" s="1" t="s">
        <v>49</v>
      </c>
    </row>
    <row r="50" spans="1:23" x14ac:dyDescent="0.35">
      <c r="A50" s="1">
        <v>2019</v>
      </c>
      <c r="B50" s="1" t="s">
        <v>18</v>
      </c>
      <c r="C50" s="1">
        <v>31</v>
      </c>
      <c r="D50" s="1" t="s">
        <v>47</v>
      </c>
      <c r="U50" s="1">
        <v>3148</v>
      </c>
      <c r="V50" s="1">
        <v>46</v>
      </c>
      <c r="W50" s="1" t="s">
        <v>49</v>
      </c>
    </row>
    <row r="51" spans="1:23" x14ac:dyDescent="0.35">
      <c r="A51" s="1">
        <v>2019</v>
      </c>
      <c r="B51" s="1" t="s">
        <v>18</v>
      </c>
      <c r="C51" s="1">
        <v>32</v>
      </c>
      <c r="D51" s="1" t="s">
        <v>47</v>
      </c>
      <c r="U51" s="1">
        <v>3151</v>
      </c>
      <c r="V51" s="1">
        <v>47</v>
      </c>
      <c r="W51" s="1" t="s">
        <v>49</v>
      </c>
    </row>
    <row r="52" spans="1:23" x14ac:dyDescent="0.35">
      <c r="A52" s="1">
        <v>2019</v>
      </c>
      <c r="B52" s="1" t="s">
        <v>18</v>
      </c>
      <c r="C52" s="1">
        <v>33</v>
      </c>
      <c r="D52" s="1" t="s">
        <v>47</v>
      </c>
      <c r="U52" s="1">
        <v>3154</v>
      </c>
      <c r="V52" s="1">
        <v>48</v>
      </c>
      <c r="W52" s="1" t="s">
        <v>49</v>
      </c>
    </row>
    <row r="53" spans="1:23" x14ac:dyDescent="0.35">
      <c r="A53" s="1">
        <v>2019</v>
      </c>
      <c r="B53" s="1" t="s">
        <v>18</v>
      </c>
      <c r="C53" s="1">
        <v>34</v>
      </c>
      <c r="D53" s="1" t="s">
        <v>47</v>
      </c>
      <c r="U53" s="1">
        <v>3154</v>
      </c>
      <c r="V53" s="1">
        <v>49</v>
      </c>
    </row>
    <row r="54" spans="1:23" x14ac:dyDescent="0.35">
      <c r="A54" s="1">
        <v>2019</v>
      </c>
      <c r="B54" s="1" t="s">
        <v>18</v>
      </c>
      <c r="C54" s="1">
        <v>35</v>
      </c>
      <c r="D54" s="1" t="s">
        <v>47</v>
      </c>
      <c r="U54" s="1">
        <v>3154</v>
      </c>
      <c r="V54" s="1">
        <v>50</v>
      </c>
    </row>
    <row r="55" spans="1:23" x14ac:dyDescent="0.35">
      <c r="A55" s="1">
        <v>2019</v>
      </c>
      <c r="B55" s="1" t="s">
        <v>18</v>
      </c>
      <c r="C55" s="1">
        <v>36</v>
      </c>
      <c r="D55" s="1" t="s">
        <v>47</v>
      </c>
      <c r="U55" s="1">
        <v>3157</v>
      </c>
      <c r="V55" s="1">
        <v>51</v>
      </c>
      <c r="W55" s="1" t="s">
        <v>49</v>
      </c>
    </row>
    <row r="56" spans="1:23" x14ac:dyDescent="0.35">
      <c r="A56" s="1">
        <v>2019</v>
      </c>
      <c r="B56" s="1" t="s">
        <v>18</v>
      </c>
      <c r="C56" s="1">
        <v>37</v>
      </c>
      <c r="D56" s="1" t="s">
        <v>47</v>
      </c>
      <c r="U56" s="1">
        <v>3160</v>
      </c>
      <c r="V56" s="1">
        <v>52</v>
      </c>
      <c r="W56" s="1" t="s">
        <v>49</v>
      </c>
    </row>
    <row r="57" spans="1:23" x14ac:dyDescent="0.35">
      <c r="A57" s="1">
        <v>2019</v>
      </c>
      <c r="B57" s="1" t="s">
        <v>18</v>
      </c>
      <c r="C57" s="1">
        <v>38</v>
      </c>
      <c r="D57" s="1" t="s">
        <v>47</v>
      </c>
      <c r="U57" s="1">
        <v>3163</v>
      </c>
      <c r="V57" s="1">
        <v>53</v>
      </c>
      <c r="W57" s="1" t="s">
        <v>49</v>
      </c>
    </row>
    <row r="58" spans="1:23" x14ac:dyDescent="0.35">
      <c r="A58" s="1">
        <v>2019</v>
      </c>
      <c r="B58" s="1" t="s">
        <v>18</v>
      </c>
      <c r="C58" s="1">
        <v>39</v>
      </c>
      <c r="D58" s="1" t="s">
        <v>47</v>
      </c>
      <c r="U58" s="1">
        <v>3166</v>
      </c>
      <c r="V58" s="1">
        <v>54</v>
      </c>
      <c r="W58" s="1" t="s">
        <v>49</v>
      </c>
    </row>
    <row r="59" spans="1:23" x14ac:dyDescent="0.35">
      <c r="A59" s="1">
        <v>2019</v>
      </c>
      <c r="B59" s="1" t="s">
        <v>18</v>
      </c>
      <c r="C59" s="1">
        <v>40</v>
      </c>
      <c r="D59" s="1" t="s">
        <v>47</v>
      </c>
      <c r="U59" s="1">
        <v>3166</v>
      </c>
      <c r="V59" s="1">
        <v>55</v>
      </c>
    </row>
    <row r="60" spans="1:23" x14ac:dyDescent="0.35">
      <c r="A60" s="1">
        <v>2019</v>
      </c>
      <c r="B60" s="1" t="s">
        <v>18</v>
      </c>
      <c r="C60" s="1">
        <v>41</v>
      </c>
      <c r="D60" s="1" t="s">
        <v>47</v>
      </c>
      <c r="U60" s="1">
        <v>3166</v>
      </c>
      <c r="V60" s="1">
        <v>56</v>
      </c>
    </row>
    <row r="61" spans="1:23" x14ac:dyDescent="0.35">
      <c r="A61" s="1">
        <v>2019</v>
      </c>
      <c r="B61" s="1" t="s">
        <v>18</v>
      </c>
      <c r="C61" s="1">
        <v>42</v>
      </c>
      <c r="D61" s="1" t="s">
        <v>47</v>
      </c>
      <c r="U61" s="1">
        <v>3169</v>
      </c>
      <c r="V61" s="1">
        <v>57</v>
      </c>
      <c r="W61" s="1" t="s">
        <v>49</v>
      </c>
    </row>
    <row r="62" spans="1:23" x14ac:dyDescent="0.35">
      <c r="A62" s="1">
        <v>2019</v>
      </c>
      <c r="B62" s="1" t="s">
        <v>18</v>
      </c>
      <c r="C62" s="1">
        <v>43</v>
      </c>
      <c r="D62" s="1" t="s">
        <v>47</v>
      </c>
      <c r="U62" s="1">
        <v>3172</v>
      </c>
      <c r="V62" s="1">
        <v>58</v>
      </c>
      <c r="W62" s="1" t="s">
        <v>49</v>
      </c>
    </row>
    <row r="63" spans="1:23" x14ac:dyDescent="0.35">
      <c r="A63" s="1">
        <v>2019</v>
      </c>
      <c r="B63" s="1" t="s">
        <v>18</v>
      </c>
      <c r="C63" s="1">
        <v>44</v>
      </c>
      <c r="D63" s="1" t="s">
        <v>47</v>
      </c>
      <c r="U63" s="1">
        <v>3172</v>
      </c>
      <c r="V63" s="1">
        <v>59</v>
      </c>
    </row>
    <row r="64" spans="1:23" x14ac:dyDescent="0.35">
      <c r="A64" s="1">
        <v>2019</v>
      </c>
      <c r="B64" s="1" t="s">
        <v>18</v>
      </c>
      <c r="C64" s="1">
        <v>45</v>
      </c>
      <c r="D64" s="1" t="s">
        <v>47</v>
      </c>
      <c r="U64" s="1">
        <v>3172</v>
      </c>
      <c r="V64" s="1">
        <v>60</v>
      </c>
    </row>
    <row r="65" spans="1:23" x14ac:dyDescent="0.35">
      <c r="A65" s="1">
        <v>2019</v>
      </c>
      <c r="B65" s="1" t="s">
        <v>18</v>
      </c>
      <c r="C65" s="1">
        <v>46</v>
      </c>
      <c r="D65" s="1" t="s">
        <v>47</v>
      </c>
      <c r="U65" s="1">
        <v>3172</v>
      </c>
      <c r="V65" s="1">
        <v>61</v>
      </c>
    </row>
    <row r="66" spans="1:23" x14ac:dyDescent="0.35">
      <c r="A66" s="1">
        <v>2019</v>
      </c>
      <c r="B66" s="1" t="s">
        <v>18</v>
      </c>
      <c r="C66" s="1">
        <v>47</v>
      </c>
      <c r="D66" s="1" t="s">
        <v>47</v>
      </c>
      <c r="U66" s="1">
        <v>3172</v>
      </c>
      <c r="V66" s="1">
        <v>62</v>
      </c>
    </row>
    <row r="67" spans="1:23" x14ac:dyDescent="0.35">
      <c r="A67" s="1">
        <v>2019</v>
      </c>
      <c r="B67" s="1" t="s">
        <v>18</v>
      </c>
      <c r="C67" s="1">
        <v>48</v>
      </c>
      <c r="D67" s="1" t="s">
        <v>47</v>
      </c>
      <c r="U67" s="1">
        <v>3172</v>
      </c>
      <c r="V67" s="1">
        <v>63</v>
      </c>
    </row>
    <row r="68" spans="1:23" x14ac:dyDescent="0.35">
      <c r="A68" s="1">
        <v>2019</v>
      </c>
      <c r="B68" s="1" t="s">
        <v>18</v>
      </c>
      <c r="C68" s="1">
        <v>49</v>
      </c>
      <c r="D68" s="1">
        <v>0</v>
      </c>
      <c r="U68" s="1">
        <v>3172</v>
      </c>
      <c r="V68" s="1">
        <v>64</v>
      </c>
    </row>
    <row r="69" spans="1:23" x14ac:dyDescent="0.35">
      <c r="A69" s="1">
        <v>2019</v>
      </c>
      <c r="B69" s="1" t="s">
        <v>18</v>
      </c>
      <c r="C69" s="1">
        <v>50</v>
      </c>
      <c r="D69" s="1">
        <v>0</v>
      </c>
      <c r="U69" s="1">
        <v>3175</v>
      </c>
      <c r="V69" s="1">
        <v>65</v>
      </c>
      <c r="W69" s="1" t="s">
        <v>49</v>
      </c>
    </row>
    <row r="70" spans="1:23" x14ac:dyDescent="0.35">
      <c r="A70" s="1">
        <v>2019</v>
      </c>
      <c r="B70" s="1" t="s">
        <v>18</v>
      </c>
      <c r="C70" s="1">
        <v>51</v>
      </c>
      <c r="D70" s="1" t="s">
        <v>47</v>
      </c>
      <c r="U70" s="1">
        <v>3175</v>
      </c>
      <c r="V70" s="1">
        <v>66</v>
      </c>
    </row>
    <row r="71" spans="1:23" x14ac:dyDescent="0.35">
      <c r="A71" s="1">
        <v>2019</v>
      </c>
      <c r="B71" s="1" t="s">
        <v>18</v>
      </c>
      <c r="C71" s="1">
        <v>52</v>
      </c>
      <c r="D71" s="1" t="s">
        <v>47</v>
      </c>
      <c r="U71" s="1">
        <v>3175</v>
      </c>
      <c r="V71" s="1">
        <v>67</v>
      </c>
    </row>
    <row r="72" spans="1:23" x14ac:dyDescent="0.35">
      <c r="A72" s="1">
        <v>2019</v>
      </c>
      <c r="B72" s="1" t="s">
        <v>18</v>
      </c>
      <c r="C72" s="1">
        <v>53</v>
      </c>
      <c r="D72" s="1" t="s">
        <v>47</v>
      </c>
      <c r="U72" s="1">
        <v>3178</v>
      </c>
      <c r="V72" s="1">
        <v>68</v>
      </c>
      <c r="W72" s="1" t="s">
        <v>49</v>
      </c>
    </row>
    <row r="73" spans="1:23" x14ac:dyDescent="0.35">
      <c r="A73" s="1">
        <v>2019</v>
      </c>
      <c r="B73" s="1" t="s">
        <v>18</v>
      </c>
      <c r="C73" s="1">
        <v>54</v>
      </c>
      <c r="D73" s="1" t="s">
        <v>47</v>
      </c>
    </row>
    <row r="74" spans="1:23" x14ac:dyDescent="0.35">
      <c r="A74" s="1">
        <v>2019</v>
      </c>
      <c r="B74" s="1" t="s">
        <v>18</v>
      </c>
      <c r="C74" s="1">
        <v>55</v>
      </c>
      <c r="D74" s="1">
        <v>0</v>
      </c>
    </row>
    <row r="75" spans="1:23" x14ac:dyDescent="0.35">
      <c r="A75" s="1">
        <v>2019</v>
      </c>
      <c r="B75" s="1" t="s">
        <v>18</v>
      </c>
      <c r="C75" s="1">
        <v>56</v>
      </c>
      <c r="D75" s="1">
        <v>0</v>
      </c>
    </row>
    <row r="76" spans="1:23" x14ac:dyDescent="0.35">
      <c r="A76" s="1">
        <v>2019</v>
      </c>
      <c r="B76" s="1" t="s">
        <v>18</v>
      </c>
      <c r="C76" s="1">
        <v>57</v>
      </c>
      <c r="D76" s="1" t="s">
        <v>47</v>
      </c>
    </row>
    <row r="77" spans="1:23" x14ac:dyDescent="0.35">
      <c r="A77" s="1">
        <v>2019</v>
      </c>
      <c r="B77" s="1" t="s">
        <v>18</v>
      </c>
      <c r="C77" s="1">
        <v>58</v>
      </c>
      <c r="D77" s="1" t="s">
        <v>47</v>
      </c>
    </row>
    <row r="78" spans="1:23" x14ac:dyDescent="0.35">
      <c r="A78" s="1">
        <v>2019</v>
      </c>
      <c r="B78" s="1" t="s">
        <v>18</v>
      </c>
      <c r="C78" s="1">
        <v>59</v>
      </c>
      <c r="D78" s="1">
        <v>0</v>
      </c>
    </row>
    <row r="79" spans="1:23" x14ac:dyDescent="0.35">
      <c r="A79" s="1">
        <v>2019</v>
      </c>
      <c r="B79" s="1" t="s">
        <v>18</v>
      </c>
      <c r="C79" s="1">
        <v>60</v>
      </c>
      <c r="D79" s="1">
        <v>0</v>
      </c>
    </row>
    <row r="80" spans="1:23" x14ac:dyDescent="0.35">
      <c r="A80" s="1">
        <v>2019</v>
      </c>
      <c r="B80" s="1" t="s">
        <v>18</v>
      </c>
      <c r="C80" s="1">
        <v>61</v>
      </c>
      <c r="D80" s="1">
        <v>0</v>
      </c>
    </row>
    <row r="81" spans="1:5" x14ac:dyDescent="0.35">
      <c r="A81" s="1">
        <v>2019</v>
      </c>
      <c r="B81" s="1" t="s">
        <v>18</v>
      </c>
      <c r="C81" s="1">
        <v>62</v>
      </c>
      <c r="D81" s="1">
        <v>0</v>
      </c>
    </row>
    <row r="82" spans="1:5" x14ac:dyDescent="0.35">
      <c r="A82" s="1">
        <v>2019</v>
      </c>
      <c r="B82" s="1" t="s">
        <v>18</v>
      </c>
      <c r="C82" s="1">
        <v>63</v>
      </c>
      <c r="D82" s="1">
        <v>0</v>
      </c>
    </row>
    <row r="83" spans="1:5" x14ac:dyDescent="0.35">
      <c r="A83" s="1">
        <v>2019</v>
      </c>
      <c r="B83" s="1" t="s">
        <v>18</v>
      </c>
      <c r="C83" s="1">
        <v>64</v>
      </c>
      <c r="D83" s="1">
        <v>0</v>
      </c>
    </row>
    <row r="84" spans="1:5" x14ac:dyDescent="0.35">
      <c r="A84" s="1">
        <v>2019</v>
      </c>
      <c r="B84" s="1" t="s">
        <v>18</v>
      </c>
      <c r="C84" s="1">
        <v>65</v>
      </c>
      <c r="D84" s="1" t="s">
        <v>47</v>
      </c>
    </row>
    <row r="85" spans="1:5" x14ac:dyDescent="0.35">
      <c r="A85" s="1">
        <v>2019</v>
      </c>
      <c r="B85" s="1" t="s">
        <v>18</v>
      </c>
      <c r="C85" s="1">
        <v>66</v>
      </c>
      <c r="D85" s="1">
        <v>0</v>
      </c>
    </row>
    <row r="86" spans="1:5" x14ac:dyDescent="0.35">
      <c r="A86" s="1">
        <v>2019</v>
      </c>
      <c r="B86" s="1" t="s">
        <v>18</v>
      </c>
      <c r="C86" s="1">
        <v>67</v>
      </c>
      <c r="D86" s="1">
        <v>0</v>
      </c>
    </row>
    <row r="87" spans="1:5" x14ac:dyDescent="0.35">
      <c r="A87" s="1">
        <v>2019</v>
      </c>
      <c r="B87" s="1" t="s">
        <v>18</v>
      </c>
      <c r="C87" s="1">
        <v>68</v>
      </c>
      <c r="D87" s="1" t="s">
        <v>47</v>
      </c>
      <c r="E87" s="1">
        <v>3188</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zoomScaleNormal="100" workbookViewId="0">
      <selection activeCell="C1" sqref="C1"/>
    </sheetView>
  </sheetViews>
  <sheetFormatPr defaultColWidth="9.1796875" defaultRowHeight="14.5" x14ac:dyDescent="0.35"/>
  <cols>
    <col min="1" max="4" width="9.1796875" style="1"/>
    <col min="5" max="5" width="10.81640625" style="1" customWidth="1"/>
    <col min="6" max="6" width="9.1796875" style="1"/>
    <col min="7" max="7" width="10.26953125" style="1" customWidth="1"/>
    <col min="8" max="8" width="9.1796875" style="1"/>
    <col min="9" max="10" width="14.81640625" style="1" customWidth="1"/>
    <col min="11" max="11" width="12.54296875" style="1" customWidth="1"/>
    <col min="12" max="12" width="14.81640625" style="1" customWidth="1"/>
    <col min="13" max="15" width="9.1796875" style="1"/>
    <col min="16" max="19" width="14.81640625" style="1" customWidth="1"/>
    <col min="20" max="16384" width="9.1796875" style="1"/>
  </cols>
  <sheetData>
    <row r="1" spans="1:19" x14ac:dyDescent="0.35">
      <c r="A1" s="1" t="s">
        <v>98</v>
      </c>
    </row>
    <row r="2" spans="1:19" x14ac:dyDescent="0.35">
      <c r="A2" s="1" t="s">
        <v>88</v>
      </c>
    </row>
    <row r="3" spans="1:19" x14ac:dyDescent="0.35">
      <c r="A3" s="1" t="s">
        <v>61</v>
      </c>
    </row>
    <row r="5" spans="1:19" ht="34.5" x14ac:dyDescent="0.35">
      <c r="A5" s="2" t="s">
        <v>1</v>
      </c>
      <c r="B5" s="2" t="s">
        <v>2</v>
      </c>
      <c r="C5" s="2" t="s">
        <v>20</v>
      </c>
      <c r="D5" s="2" t="s">
        <v>3</v>
      </c>
      <c r="E5" s="2" t="s">
        <v>63</v>
      </c>
      <c r="F5" s="2" t="s">
        <v>21</v>
      </c>
      <c r="G5" s="2" t="s">
        <v>75</v>
      </c>
      <c r="H5" s="2"/>
      <c r="I5" s="1" t="s">
        <v>45</v>
      </c>
    </row>
    <row r="6" spans="1:19" x14ac:dyDescent="0.35">
      <c r="A6" s="2"/>
      <c r="B6" s="2"/>
      <c r="C6" s="2"/>
      <c r="G6" s="2"/>
      <c r="H6" s="2"/>
    </row>
    <row r="7" spans="1:19" x14ac:dyDescent="0.35">
      <c r="A7" s="1">
        <v>2015</v>
      </c>
      <c r="B7" s="1" t="s">
        <v>94</v>
      </c>
      <c r="C7" s="1" t="s">
        <v>28</v>
      </c>
      <c r="D7" s="3">
        <v>55</v>
      </c>
      <c r="E7" s="3" t="s">
        <v>47</v>
      </c>
      <c r="F7" s="17">
        <f>D7/D26</f>
        <v>9.7535023940414963E-3</v>
      </c>
      <c r="G7" s="17" t="s">
        <v>44</v>
      </c>
    </row>
    <row r="8" spans="1:19" x14ac:dyDescent="0.35">
      <c r="A8" s="1">
        <v>2015</v>
      </c>
      <c r="B8" s="1" t="s">
        <v>94</v>
      </c>
      <c r="C8" s="1" t="s">
        <v>29</v>
      </c>
      <c r="D8" s="3">
        <v>57</v>
      </c>
      <c r="E8" s="3" t="s">
        <v>47</v>
      </c>
      <c r="F8" s="17">
        <f>D8/D26</f>
        <v>1.0108175208370278E-2</v>
      </c>
      <c r="G8" s="17" t="s">
        <v>44</v>
      </c>
      <c r="I8" s="1" t="s">
        <v>99</v>
      </c>
      <c r="P8" s="1" t="s">
        <v>86</v>
      </c>
    </row>
    <row r="9" spans="1:19" ht="43.5" x14ac:dyDescent="0.35">
      <c r="A9" s="1">
        <v>2015</v>
      </c>
      <c r="B9" s="1" t="s">
        <v>94</v>
      </c>
      <c r="C9" s="1" t="s">
        <v>30</v>
      </c>
      <c r="D9" s="3">
        <v>26</v>
      </c>
      <c r="E9" s="3">
        <v>0</v>
      </c>
      <c r="F9" s="17">
        <f>D9/D26</f>
        <v>4.6107465862741618E-3</v>
      </c>
      <c r="G9" s="17">
        <f>E9/E26</f>
        <v>0</v>
      </c>
      <c r="I9" s="42" t="s">
        <v>24</v>
      </c>
      <c r="J9" s="42" t="s">
        <v>25</v>
      </c>
      <c r="K9" s="42" t="s">
        <v>26</v>
      </c>
      <c r="L9" s="42" t="s">
        <v>27</v>
      </c>
      <c r="M9" s="43"/>
      <c r="N9" s="43"/>
      <c r="O9" s="43"/>
      <c r="P9" s="42" t="s">
        <v>24</v>
      </c>
      <c r="Q9" s="42" t="s">
        <v>25</v>
      </c>
      <c r="R9" s="42" t="s">
        <v>26</v>
      </c>
      <c r="S9" s="42" t="s">
        <v>27</v>
      </c>
    </row>
    <row r="10" spans="1:19" x14ac:dyDescent="0.35">
      <c r="A10" s="1">
        <v>2015</v>
      </c>
      <c r="B10" s="1" t="s">
        <v>94</v>
      </c>
      <c r="C10" s="1" t="s">
        <v>31</v>
      </c>
      <c r="D10" s="3">
        <v>159</v>
      </c>
      <c r="E10" s="3" t="s">
        <v>47</v>
      </c>
      <c r="F10" s="17">
        <f>D10/D26</f>
        <v>2.8196488739138145E-2</v>
      </c>
      <c r="G10" s="17" t="s">
        <v>44</v>
      </c>
      <c r="I10" s="26" t="s">
        <v>28</v>
      </c>
      <c r="J10" s="16">
        <v>1.1098354381936472E-2</v>
      </c>
      <c r="K10" s="4" t="s">
        <v>44</v>
      </c>
      <c r="L10" s="11" t="s">
        <v>44</v>
      </c>
      <c r="P10" s="9" t="s">
        <v>28</v>
      </c>
      <c r="Q10" s="16">
        <v>1.2345701117648534E-2</v>
      </c>
      <c r="R10" s="16">
        <v>1.6788257009756526E-2</v>
      </c>
      <c r="S10" s="11">
        <f>R10/Q10</f>
        <v>1.3598463829451719</v>
      </c>
    </row>
    <row r="11" spans="1:19" x14ac:dyDescent="0.35">
      <c r="A11" s="1">
        <v>2015</v>
      </c>
      <c r="B11" s="1" t="s">
        <v>94</v>
      </c>
      <c r="C11" s="1" t="s">
        <v>32</v>
      </c>
      <c r="D11" s="3">
        <v>111</v>
      </c>
      <c r="E11" s="3" t="s">
        <v>47</v>
      </c>
      <c r="F11" s="17">
        <f>D11/D26</f>
        <v>1.9684341195247385E-2</v>
      </c>
      <c r="G11" s="17" t="s">
        <v>44</v>
      </c>
      <c r="I11" s="26" t="s">
        <v>29</v>
      </c>
      <c r="J11" s="16">
        <v>1.454267125908917E-2</v>
      </c>
      <c r="K11" s="4" t="s">
        <v>44</v>
      </c>
      <c r="L11" s="11" t="s">
        <v>44</v>
      </c>
      <c r="P11" s="9" t="s">
        <v>29</v>
      </c>
      <c r="Q11" s="16">
        <v>1.3348397655122525E-2</v>
      </c>
      <c r="R11" s="16">
        <v>2.3819987694471301E-2</v>
      </c>
      <c r="S11" s="11">
        <f t="shared" ref="S11:S25" si="0">R11/Q11</f>
        <v>1.784482925209397</v>
      </c>
    </row>
    <row r="12" spans="1:19" x14ac:dyDescent="0.35">
      <c r="A12" s="1">
        <v>2015</v>
      </c>
      <c r="B12" s="1" t="s">
        <v>94</v>
      </c>
      <c r="C12" s="1" t="s">
        <v>33</v>
      </c>
      <c r="D12" s="3">
        <v>59</v>
      </c>
      <c r="E12" s="3" t="s">
        <v>47</v>
      </c>
      <c r="F12" s="17">
        <f>D12/D26</f>
        <v>1.046284802269906E-2</v>
      </c>
      <c r="G12" s="17" t="s">
        <v>44</v>
      </c>
      <c r="I12" s="26" t="s">
        <v>30</v>
      </c>
      <c r="J12" s="16">
        <v>3.4443168771526979E-3</v>
      </c>
      <c r="K12" s="4" t="s">
        <v>44</v>
      </c>
      <c r="L12" s="11" t="s">
        <v>44</v>
      </c>
      <c r="P12" s="9" t="s">
        <v>30</v>
      </c>
      <c r="Q12" s="16">
        <v>1.3473734722306775E-2</v>
      </c>
      <c r="R12" s="16">
        <v>1.2349477015030324E-2</v>
      </c>
      <c r="S12" s="11">
        <f t="shared" si="0"/>
        <v>0.91655931110064393</v>
      </c>
    </row>
    <row r="13" spans="1:19" x14ac:dyDescent="0.35">
      <c r="A13" s="1">
        <v>2015</v>
      </c>
      <c r="B13" s="1" t="s">
        <v>94</v>
      </c>
      <c r="C13" s="1" t="s">
        <v>34</v>
      </c>
      <c r="D13" s="3">
        <v>11</v>
      </c>
      <c r="E13" s="3">
        <v>0</v>
      </c>
      <c r="F13" s="17">
        <f>D13/D26</f>
        <v>1.9507004788082993E-3</v>
      </c>
      <c r="G13" s="17">
        <f>E13/E26</f>
        <v>0</v>
      </c>
      <c r="I13" s="26" t="s">
        <v>31</v>
      </c>
      <c r="J13" s="16">
        <v>2.4301569077688479E-2</v>
      </c>
      <c r="K13" s="4">
        <v>7.0336391437308868E-2</v>
      </c>
      <c r="L13" s="11">
        <f t="shared" ref="L13:L25" si="1">K13/J13</f>
        <v>2.8943148161525682</v>
      </c>
      <c r="P13" s="9" t="s">
        <v>31</v>
      </c>
      <c r="Q13" s="16">
        <v>2.3889245005317871E-2</v>
      </c>
      <c r="R13" s="16">
        <v>4.9441856376900767E-2</v>
      </c>
      <c r="S13" s="11">
        <f t="shared" si="0"/>
        <v>2.0696282517883988</v>
      </c>
    </row>
    <row r="14" spans="1:19" x14ac:dyDescent="0.35">
      <c r="A14" s="1">
        <v>2015</v>
      </c>
      <c r="B14" s="1" t="s">
        <v>94</v>
      </c>
      <c r="C14" s="1" t="s">
        <v>35</v>
      </c>
      <c r="D14" s="3" t="s">
        <v>47</v>
      </c>
      <c r="E14" s="3">
        <v>0</v>
      </c>
      <c r="F14" s="17" t="s">
        <v>44</v>
      </c>
      <c r="G14" s="17">
        <f>E14/E26</f>
        <v>0</v>
      </c>
      <c r="I14" s="26" t="s">
        <v>32</v>
      </c>
      <c r="J14" s="16">
        <v>1.7412935323383085E-2</v>
      </c>
      <c r="K14" s="4" t="s">
        <v>44</v>
      </c>
      <c r="L14" s="11" t="s">
        <v>44</v>
      </c>
      <c r="P14" s="9" t="s">
        <v>32</v>
      </c>
      <c r="Q14" s="16">
        <v>3.1010180950914422E-2</v>
      </c>
      <c r="R14" s="16">
        <v>2.3600246110573965E-2</v>
      </c>
      <c r="S14" s="11">
        <f t="shared" si="0"/>
        <v>0.76104831983826415</v>
      </c>
    </row>
    <row r="15" spans="1:19" x14ac:dyDescent="0.35">
      <c r="A15" s="1">
        <v>2015</v>
      </c>
      <c r="B15" s="1" t="s">
        <v>94</v>
      </c>
      <c r="C15" s="1" t="s">
        <v>36</v>
      </c>
      <c r="D15" s="3">
        <v>18</v>
      </c>
      <c r="E15" s="3" t="s">
        <v>47</v>
      </c>
      <c r="F15" s="17">
        <f>D15/D26</f>
        <v>3.1920553289590354E-3</v>
      </c>
      <c r="G15" s="17" t="s">
        <v>44</v>
      </c>
      <c r="I15" s="26" t="s">
        <v>33</v>
      </c>
      <c r="J15" s="16">
        <v>1.2629161882893225E-2</v>
      </c>
      <c r="K15" s="4" t="s">
        <v>44</v>
      </c>
      <c r="L15" s="11" t="s">
        <v>44</v>
      </c>
      <c r="P15" s="9" t="s">
        <v>33</v>
      </c>
      <c r="Q15" s="16">
        <v>2.8247393884267332E-2</v>
      </c>
      <c r="R15" s="16">
        <v>2.8874044124110047E-2</v>
      </c>
      <c r="S15" s="11">
        <f t="shared" si="0"/>
        <v>1.0221843559236001</v>
      </c>
    </row>
    <row r="16" spans="1:19" x14ac:dyDescent="0.35">
      <c r="A16" s="1">
        <v>2015</v>
      </c>
      <c r="B16" s="1" t="s">
        <v>94</v>
      </c>
      <c r="C16" s="1" t="s">
        <v>37</v>
      </c>
      <c r="D16" s="3">
        <v>64</v>
      </c>
      <c r="E16" s="3" t="s">
        <v>47</v>
      </c>
      <c r="F16" s="17">
        <f>D16/D26</f>
        <v>1.1349530058521014E-2</v>
      </c>
      <c r="G16" s="17" t="s">
        <v>44</v>
      </c>
      <c r="I16" s="26" t="s">
        <v>34</v>
      </c>
      <c r="J16" s="16">
        <v>2.6789131266743206E-3</v>
      </c>
      <c r="K16" s="4" t="s">
        <v>44</v>
      </c>
      <c r="L16" s="11" t="s">
        <v>44</v>
      </c>
      <c r="P16" s="9" t="s">
        <v>34</v>
      </c>
      <c r="Q16" s="16">
        <v>1.4279473011348376E-2</v>
      </c>
      <c r="R16" s="16">
        <v>4.702469895403006E-3</v>
      </c>
      <c r="S16" s="11">
        <f t="shared" si="0"/>
        <v>0.32931676761921086</v>
      </c>
    </row>
    <row r="17" spans="1:19" x14ac:dyDescent="0.35">
      <c r="A17" s="1">
        <v>2015</v>
      </c>
      <c r="B17" s="1" t="s">
        <v>94</v>
      </c>
      <c r="C17" s="1" t="s">
        <v>38</v>
      </c>
      <c r="D17" s="3">
        <v>43</v>
      </c>
      <c r="E17" s="3" t="s">
        <v>47</v>
      </c>
      <c r="F17" s="17">
        <f>D17/D26</f>
        <v>7.6254655080688063E-3</v>
      </c>
      <c r="G17" s="17" t="s">
        <v>44</v>
      </c>
      <c r="I17" s="26" t="s">
        <v>35</v>
      </c>
      <c r="J17" s="16">
        <v>2.8702640642939152E-3</v>
      </c>
      <c r="K17" s="4" t="s">
        <v>44</v>
      </c>
      <c r="L17" s="11" t="s">
        <v>44</v>
      </c>
      <c r="P17" s="9" t="s">
        <v>35</v>
      </c>
      <c r="Q17" s="16">
        <v>5.3304064143929923E-3</v>
      </c>
      <c r="R17" s="16">
        <v>3.2082271249011165E-3</v>
      </c>
      <c r="S17" s="11">
        <f t="shared" si="0"/>
        <v>0.60187289213789863</v>
      </c>
    </row>
    <row r="18" spans="1:19" x14ac:dyDescent="0.35">
      <c r="A18" s="1">
        <v>2015</v>
      </c>
      <c r="B18" s="1" t="s">
        <v>94</v>
      </c>
      <c r="C18" s="1" t="s">
        <v>39</v>
      </c>
      <c r="D18" s="3">
        <v>17</v>
      </c>
      <c r="E18" s="3">
        <v>0</v>
      </c>
      <c r="F18" s="17">
        <f>D18/D26</f>
        <v>3.0147189217946445E-3</v>
      </c>
      <c r="G18" s="17">
        <f>E18/E26</f>
        <v>0</v>
      </c>
      <c r="I18" s="26" t="s">
        <v>36</v>
      </c>
      <c r="J18" s="16">
        <v>4.9751243781094526E-3</v>
      </c>
      <c r="K18" s="4" t="s">
        <v>44</v>
      </c>
      <c r="L18" s="11" t="s">
        <v>44</v>
      </c>
      <c r="P18" s="9" t="s">
        <v>36</v>
      </c>
      <c r="Q18" s="16">
        <v>3.9158880847421813E-3</v>
      </c>
      <c r="R18" s="16">
        <v>1.4898479388239431E-2</v>
      </c>
      <c r="S18" s="11">
        <f t="shared" si="0"/>
        <v>3.8046233870395034</v>
      </c>
    </row>
    <row r="19" spans="1:19" x14ac:dyDescent="0.35">
      <c r="A19" s="1">
        <v>2015</v>
      </c>
      <c r="B19" s="1" t="s">
        <v>94</v>
      </c>
      <c r="C19" s="1" t="s">
        <v>40</v>
      </c>
      <c r="D19" s="3">
        <v>34</v>
      </c>
      <c r="E19" s="3">
        <v>0</v>
      </c>
      <c r="F19" s="17">
        <f>D19/D26</f>
        <v>6.029437843589289E-3</v>
      </c>
      <c r="G19" s="17">
        <f>E19/E26</f>
        <v>0</v>
      </c>
      <c r="I19" s="26" t="s">
        <v>37</v>
      </c>
      <c r="J19" s="16">
        <v>1.2437810945273632E-2</v>
      </c>
      <c r="K19" s="4" t="s">
        <v>44</v>
      </c>
      <c r="L19" s="11" t="s">
        <v>44</v>
      </c>
      <c r="P19" s="9" t="s">
        <v>37</v>
      </c>
      <c r="Q19" s="16">
        <v>1.3108466697941249E-2</v>
      </c>
      <c r="R19" s="16">
        <v>1.7227740177551201E-2</v>
      </c>
      <c r="S19" s="11">
        <f t="shared" si="0"/>
        <v>1.3142452564842617</v>
      </c>
    </row>
    <row r="20" spans="1:19" x14ac:dyDescent="0.35">
      <c r="A20" s="1">
        <v>2015</v>
      </c>
      <c r="B20" s="1" t="s">
        <v>94</v>
      </c>
      <c r="C20" s="1" t="s">
        <v>41</v>
      </c>
      <c r="D20" s="3">
        <v>4774</v>
      </c>
      <c r="E20" s="3">
        <v>224</v>
      </c>
      <c r="F20" s="17">
        <f>D20/D26</f>
        <v>0.84660400780280187</v>
      </c>
      <c r="G20" s="17">
        <f>E20/E26</f>
        <v>0.81159420289855078</v>
      </c>
      <c r="I20" s="26" t="s">
        <v>38</v>
      </c>
      <c r="J20" s="16">
        <v>9.9502487562189053E-3</v>
      </c>
      <c r="K20" s="4" t="s">
        <v>44</v>
      </c>
      <c r="L20" s="11" t="s">
        <v>44</v>
      </c>
      <c r="P20" s="9" t="s">
        <v>38</v>
      </c>
      <c r="Q20" s="16">
        <v>7.8084992855787169E-3</v>
      </c>
      <c r="R20" s="16">
        <v>1.4854531071459964E-2</v>
      </c>
      <c r="S20" s="11">
        <f t="shared" si="0"/>
        <v>1.9023541564375055</v>
      </c>
    </row>
    <row r="21" spans="1:19" x14ac:dyDescent="0.35">
      <c r="A21" s="1">
        <v>2015</v>
      </c>
      <c r="B21" s="1" t="s">
        <v>94</v>
      </c>
      <c r="C21" s="1" t="s">
        <v>42</v>
      </c>
      <c r="D21" s="3">
        <v>24</v>
      </c>
      <c r="E21" s="3" t="s">
        <v>47</v>
      </c>
      <c r="F21" s="17">
        <f>D21/D26</f>
        <v>4.25607377194538E-3</v>
      </c>
      <c r="G21" s="17" t="s">
        <v>44</v>
      </c>
      <c r="I21" s="26" t="s">
        <v>39</v>
      </c>
      <c r="J21" s="16">
        <v>4.2097206276310757E-3</v>
      </c>
      <c r="K21" s="4">
        <v>0</v>
      </c>
      <c r="L21" s="11">
        <f t="shared" si="1"/>
        <v>0</v>
      </c>
      <c r="P21" s="9" t="s">
        <v>39</v>
      </c>
      <c r="Q21" s="16">
        <v>4.0752452130192983E-3</v>
      </c>
      <c r="R21" s="16">
        <v>4.1750900940493978E-3</v>
      </c>
      <c r="S21" s="11">
        <f t="shared" si="0"/>
        <v>1.0245003369885872</v>
      </c>
    </row>
    <row r="22" spans="1:19" x14ac:dyDescent="0.35">
      <c r="A22" s="1">
        <v>2015</v>
      </c>
      <c r="B22" s="1" t="s">
        <v>94</v>
      </c>
      <c r="C22" s="1" t="s">
        <v>43</v>
      </c>
      <c r="D22" s="3">
        <v>127</v>
      </c>
      <c r="E22" s="3">
        <v>16</v>
      </c>
      <c r="F22" s="17">
        <f>D22/D26</f>
        <v>2.2521723709877636E-2</v>
      </c>
      <c r="G22" s="17">
        <f>E22/E26</f>
        <v>5.7971014492753624E-2</v>
      </c>
      <c r="I22" s="26" t="s">
        <v>40</v>
      </c>
      <c r="J22" s="16">
        <v>5.7405281285878304E-3</v>
      </c>
      <c r="K22" s="4" t="s">
        <v>44</v>
      </c>
      <c r="L22" s="11" t="s">
        <v>44</v>
      </c>
      <c r="P22" s="9" t="s">
        <v>40</v>
      </c>
      <c r="Q22" s="16">
        <v>1.2848839915916734E-2</v>
      </c>
      <c r="R22" s="16">
        <v>5.8890744484486248E-3</v>
      </c>
      <c r="S22" s="11">
        <f t="shared" si="0"/>
        <v>0.45833510939407274</v>
      </c>
    </row>
    <row r="23" spans="1:19" x14ac:dyDescent="0.35">
      <c r="A23" s="1">
        <v>2015</v>
      </c>
      <c r="B23" s="1" t="s">
        <v>94</v>
      </c>
      <c r="C23" s="1" t="s">
        <v>55</v>
      </c>
      <c r="D23" s="3" t="s">
        <v>47</v>
      </c>
      <c r="E23" s="3">
        <v>0</v>
      </c>
      <c r="F23" s="17" t="s">
        <v>44</v>
      </c>
      <c r="G23" s="17">
        <f>E23/E26</f>
        <v>0</v>
      </c>
      <c r="I23" s="26" t="s">
        <v>41</v>
      </c>
      <c r="J23" s="16">
        <v>0.82300038270187525</v>
      </c>
      <c r="K23" s="4">
        <v>0.7155963302752294</v>
      </c>
      <c r="L23" s="11">
        <f t="shared" si="1"/>
        <v>0.86949695931605409</v>
      </c>
      <c r="P23" s="9" t="s">
        <v>41</v>
      </c>
      <c r="Q23" s="16">
        <v>0.76941560697160583</v>
      </c>
      <c r="R23" s="16">
        <v>0.73253054408016172</v>
      </c>
      <c r="S23" s="11">
        <f t="shared" si="0"/>
        <v>0.95206093747354248</v>
      </c>
    </row>
    <row r="24" spans="1:19" x14ac:dyDescent="0.35">
      <c r="A24" s="1">
        <v>2015</v>
      </c>
      <c r="B24" s="1" t="s">
        <v>94</v>
      </c>
      <c r="C24" s="1" t="s">
        <v>56</v>
      </c>
      <c r="D24" s="3" t="s">
        <v>47</v>
      </c>
      <c r="E24" s="3">
        <v>0</v>
      </c>
      <c r="F24" s="17" t="s">
        <v>44</v>
      </c>
      <c r="G24" s="17">
        <f>E24/E26</f>
        <v>0</v>
      </c>
      <c r="I24" s="26" t="s">
        <v>42</v>
      </c>
      <c r="J24" s="16">
        <v>4.018369690011481E-3</v>
      </c>
      <c r="K24" s="4" t="s">
        <v>44</v>
      </c>
      <c r="L24" s="11" t="s">
        <v>44</v>
      </c>
      <c r="P24" s="9" t="s">
        <v>42</v>
      </c>
      <c r="Q24" s="16">
        <v>3.3482902233506538E-3</v>
      </c>
      <c r="R24" s="16">
        <v>4.5266766282851369E-3</v>
      </c>
      <c r="S24" s="11">
        <f t="shared" si="0"/>
        <v>1.3519367576671011</v>
      </c>
    </row>
    <row r="25" spans="1:19" x14ac:dyDescent="0.35">
      <c r="A25" s="1">
        <v>2015</v>
      </c>
      <c r="B25" s="1" t="s">
        <v>94</v>
      </c>
      <c r="C25" s="6" t="s">
        <v>22</v>
      </c>
      <c r="D25" s="3">
        <v>39</v>
      </c>
      <c r="E25" s="3" t="s">
        <v>47</v>
      </c>
      <c r="F25" s="4">
        <f>D25/D26</f>
        <v>6.9161198794112427E-3</v>
      </c>
      <c r="G25" s="17" t="s">
        <v>44</v>
      </c>
      <c r="I25" s="26" t="s">
        <v>43</v>
      </c>
      <c r="J25" s="16">
        <v>3.8652889399158057E-2</v>
      </c>
      <c r="K25" s="4">
        <v>6.1162079510703363E-2</v>
      </c>
      <c r="L25" s="11">
        <f t="shared" si="1"/>
        <v>1.5823417204105732</v>
      </c>
      <c r="P25" s="9" t="s">
        <v>43</v>
      </c>
      <c r="Q25" s="16">
        <v>3.2605542763216797E-2</v>
      </c>
      <c r="R25" s="16">
        <v>4.267381559286279E-2</v>
      </c>
      <c r="S25" s="11">
        <f t="shared" si="0"/>
        <v>1.3087902232685507</v>
      </c>
    </row>
    <row r="26" spans="1:19" x14ac:dyDescent="0.35">
      <c r="A26" s="1">
        <v>2015</v>
      </c>
      <c r="B26" s="1" t="s">
        <v>94</v>
      </c>
      <c r="C26" s="6" t="s">
        <v>23</v>
      </c>
      <c r="D26" s="3">
        <v>5639</v>
      </c>
      <c r="E26" s="3">
        <v>276</v>
      </c>
      <c r="F26" s="1" t="s">
        <v>54</v>
      </c>
      <c r="G26" s="1" t="s">
        <v>54</v>
      </c>
      <c r="I26" s="26" t="s">
        <v>55</v>
      </c>
      <c r="J26" s="16" t="s">
        <v>44</v>
      </c>
      <c r="K26" s="4" t="s">
        <v>44</v>
      </c>
      <c r="L26" s="11" t="s">
        <v>44</v>
      </c>
      <c r="P26" s="9" t="s">
        <v>55</v>
      </c>
      <c r="Q26" s="16">
        <v>2.2739725046285188E-4</v>
      </c>
      <c r="R26" s="16" t="s">
        <v>44</v>
      </c>
      <c r="S26" s="11" t="s">
        <v>44</v>
      </c>
    </row>
    <row r="27" spans="1:19" x14ac:dyDescent="0.35">
      <c r="I27" s="26" t="s">
        <v>56</v>
      </c>
      <c r="J27" s="17" t="s">
        <v>44</v>
      </c>
      <c r="K27" s="4" t="s">
        <v>44</v>
      </c>
      <c r="L27" s="11" t="s">
        <v>44</v>
      </c>
      <c r="P27" s="9" t="s">
        <v>56</v>
      </c>
      <c r="Q27" s="17">
        <v>1.2676949080921191E-3</v>
      </c>
      <c r="R27" s="17" t="s">
        <v>44</v>
      </c>
      <c r="S27" s="11" t="s">
        <v>44</v>
      </c>
    </row>
    <row r="28" spans="1:19" x14ac:dyDescent="0.35">
      <c r="A28" s="1">
        <v>2019</v>
      </c>
      <c r="B28" s="1" t="s">
        <v>94</v>
      </c>
      <c r="C28" s="1" t="s">
        <v>28</v>
      </c>
      <c r="D28" s="6">
        <v>58</v>
      </c>
      <c r="E28" s="6" t="s">
        <v>47</v>
      </c>
      <c r="F28" s="4">
        <f>D28/D47</f>
        <v>1.1098354381936472E-2</v>
      </c>
      <c r="G28" s="4" t="s">
        <v>44</v>
      </c>
      <c r="I28" s="26" t="s">
        <v>22</v>
      </c>
      <c r="J28" s="17">
        <v>6.1232300038270189E-3</v>
      </c>
      <c r="K28" s="1" t="s">
        <v>44</v>
      </c>
      <c r="L28" s="11" t="s">
        <v>44</v>
      </c>
      <c r="P28" s="26" t="s">
        <v>22</v>
      </c>
      <c r="Q28" s="17">
        <v>9.4539959247547864E-3</v>
      </c>
      <c r="R28" s="17">
        <v>1.2788960182824998E-2</v>
      </c>
      <c r="S28" s="11">
        <f t="shared" ref="S28" si="2">R28/Q28</f>
        <v>1.3527571076414138</v>
      </c>
    </row>
    <row r="29" spans="1:19" x14ac:dyDescent="0.35">
      <c r="A29" s="1">
        <v>2019</v>
      </c>
      <c r="B29" s="1" t="s">
        <v>94</v>
      </c>
      <c r="C29" s="1" t="s">
        <v>29</v>
      </c>
      <c r="D29" s="6">
        <v>76</v>
      </c>
      <c r="E29" s="6" t="s">
        <v>47</v>
      </c>
      <c r="F29" s="4">
        <f>D29/D47</f>
        <v>1.454267125908917E-2</v>
      </c>
      <c r="G29" s="4" t="s">
        <v>44</v>
      </c>
    </row>
    <row r="30" spans="1:19" x14ac:dyDescent="0.35">
      <c r="A30" s="1">
        <v>2019</v>
      </c>
      <c r="B30" s="1" t="s">
        <v>94</v>
      </c>
      <c r="C30" s="1" t="s">
        <v>30</v>
      </c>
      <c r="D30" s="6">
        <v>18</v>
      </c>
      <c r="E30" s="6" t="s">
        <v>47</v>
      </c>
      <c r="F30" s="4">
        <f>D30/D47</f>
        <v>3.4443168771526979E-3</v>
      </c>
      <c r="G30" s="4" t="s">
        <v>44</v>
      </c>
      <c r="I30" s="10" t="s">
        <v>61</v>
      </c>
      <c r="K30" s="10"/>
      <c r="P30" s="10"/>
    </row>
    <row r="31" spans="1:19" x14ac:dyDescent="0.35">
      <c r="A31" s="1">
        <v>2019</v>
      </c>
      <c r="B31" s="1" t="s">
        <v>94</v>
      </c>
      <c r="C31" s="1" t="s">
        <v>31</v>
      </c>
      <c r="D31" s="6">
        <v>127</v>
      </c>
      <c r="E31" s="6">
        <v>23</v>
      </c>
      <c r="F31" s="4">
        <f>D31/D47</f>
        <v>2.4301569077688479E-2</v>
      </c>
      <c r="G31" s="4">
        <f>E31/E47</f>
        <v>7.0336391437308868E-2</v>
      </c>
      <c r="I31" s="26"/>
      <c r="K31" s="11"/>
      <c r="L31" s="11"/>
      <c r="P31" s="9"/>
      <c r="S31" s="11"/>
    </row>
    <row r="32" spans="1:19" x14ac:dyDescent="0.35">
      <c r="A32" s="1">
        <v>2019</v>
      </c>
      <c r="B32" s="1" t="s">
        <v>94</v>
      </c>
      <c r="C32" s="1" t="s">
        <v>32</v>
      </c>
      <c r="D32" s="6">
        <v>91</v>
      </c>
      <c r="E32" s="6" t="s">
        <v>47</v>
      </c>
      <c r="F32" s="4">
        <f>D32/D47</f>
        <v>1.7412935323383085E-2</v>
      </c>
      <c r="G32" s="4" t="s">
        <v>44</v>
      </c>
      <c r="I32" s="26"/>
      <c r="K32" s="11"/>
      <c r="L32" s="11"/>
      <c r="P32" s="9"/>
      <c r="S32" s="11"/>
    </row>
    <row r="33" spans="1:19" x14ac:dyDescent="0.35">
      <c r="A33" s="1">
        <v>2019</v>
      </c>
      <c r="B33" s="1" t="s">
        <v>94</v>
      </c>
      <c r="C33" s="1" t="s">
        <v>33</v>
      </c>
      <c r="D33" s="6">
        <v>66</v>
      </c>
      <c r="E33" s="6" t="s">
        <v>47</v>
      </c>
      <c r="F33" s="4">
        <f>D33/D47</f>
        <v>1.2629161882893225E-2</v>
      </c>
      <c r="G33" s="4" t="s">
        <v>44</v>
      </c>
      <c r="I33" s="26"/>
      <c r="K33" s="11"/>
      <c r="L33" s="11"/>
      <c r="P33" s="9"/>
      <c r="S33" s="11"/>
    </row>
    <row r="34" spans="1:19" x14ac:dyDescent="0.35">
      <c r="A34" s="1">
        <v>2019</v>
      </c>
      <c r="B34" s="1" t="s">
        <v>94</v>
      </c>
      <c r="C34" s="1" t="s">
        <v>34</v>
      </c>
      <c r="D34" s="6">
        <v>14</v>
      </c>
      <c r="E34" s="6" t="s">
        <v>47</v>
      </c>
      <c r="F34" s="4">
        <f>D34/D47</f>
        <v>2.6789131266743206E-3</v>
      </c>
      <c r="G34" s="4" t="s">
        <v>44</v>
      </c>
      <c r="I34" s="26"/>
      <c r="K34" s="11"/>
      <c r="L34" s="11"/>
      <c r="P34" s="9"/>
      <c r="S34" s="11"/>
    </row>
    <row r="35" spans="1:19" x14ac:dyDescent="0.35">
      <c r="A35" s="1">
        <v>2019</v>
      </c>
      <c r="B35" s="1" t="s">
        <v>94</v>
      </c>
      <c r="C35" s="1" t="s">
        <v>35</v>
      </c>
      <c r="D35" s="6">
        <v>15</v>
      </c>
      <c r="E35" s="6" t="s">
        <v>47</v>
      </c>
      <c r="F35" s="4">
        <f>D35/D47</f>
        <v>2.8702640642939152E-3</v>
      </c>
      <c r="G35" s="4" t="s">
        <v>44</v>
      </c>
      <c r="I35" s="26"/>
      <c r="K35" s="11"/>
      <c r="L35" s="11"/>
      <c r="P35" s="9"/>
      <c r="S35" s="11"/>
    </row>
    <row r="36" spans="1:19" x14ac:dyDescent="0.35">
      <c r="A36" s="1">
        <v>2019</v>
      </c>
      <c r="B36" s="1" t="s">
        <v>94</v>
      </c>
      <c r="C36" s="1" t="s">
        <v>36</v>
      </c>
      <c r="D36" s="6">
        <v>26</v>
      </c>
      <c r="E36" s="6" t="s">
        <v>47</v>
      </c>
      <c r="F36" s="4">
        <f>D36/D47</f>
        <v>4.9751243781094526E-3</v>
      </c>
      <c r="G36" s="4" t="s">
        <v>44</v>
      </c>
      <c r="I36" s="26"/>
      <c r="K36" s="11"/>
      <c r="L36" s="11"/>
      <c r="P36" s="9"/>
      <c r="S36" s="11"/>
    </row>
    <row r="37" spans="1:19" x14ac:dyDescent="0.35">
      <c r="A37" s="1">
        <v>2019</v>
      </c>
      <c r="B37" s="1" t="s">
        <v>94</v>
      </c>
      <c r="C37" s="1" t="s">
        <v>37</v>
      </c>
      <c r="D37" s="6">
        <v>65</v>
      </c>
      <c r="E37" s="6" t="s">
        <v>47</v>
      </c>
      <c r="F37" s="4">
        <f>D37/D47</f>
        <v>1.2437810945273632E-2</v>
      </c>
      <c r="G37" s="4" t="s">
        <v>44</v>
      </c>
      <c r="I37" s="26"/>
      <c r="K37" s="11"/>
      <c r="L37" s="11"/>
      <c r="P37" s="9"/>
      <c r="S37" s="11"/>
    </row>
    <row r="38" spans="1:19" x14ac:dyDescent="0.35">
      <c r="A38" s="1">
        <v>2019</v>
      </c>
      <c r="B38" s="1" t="s">
        <v>94</v>
      </c>
      <c r="C38" s="1" t="s">
        <v>38</v>
      </c>
      <c r="D38" s="6">
        <v>52</v>
      </c>
      <c r="E38" s="6" t="s">
        <v>47</v>
      </c>
      <c r="F38" s="4">
        <f>D38/D47</f>
        <v>9.9502487562189053E-3</v>
      </c>
      <c r="G38" s="4" t="s">
        <v>44</v>
      </c>
      <c r="I38" s="26"/>
      <c r="K38" s="11"/>
      <c r="L38" s="11"/>
      <c r="P38" s="9"/>
      <c r="S38" s="11"/>
    </row>
    <row r="39" spans="1:19" x14ac:dyDescent="0.35">
      <c r="A39" s="1">
        <v>2019</v>
      </c>
      <c r="B39" s="1" t="s">
        <v>94</v>
      </c>
      <c r="C39" s="1" t="s">
        <v>39</v>
      </c>
      <c r="D39" s="6">
        <v>22</v>
      </c>
      <c r="E39" s="6">
        <v>0</v>
      </c>
      <c r="F39" s="4">
        <f>D39/D47</f>
        <v>4.2097206276310757E-3</v>
      </c>
      <c r="G39" s="4">
        <f>E39/E47</f>
        <v>0</v>
      </c>
      <c r="I39" s="26"/>
      <c r="K39" s="11"/>
      <c r="L39" s="11"/>
      <c r="P39" s="9"/>
      <c r="S39" s="11"/>
    </row>
    <row r="40" spans="1:19" x14ac:dyDescent="0.35">
      <c r="A40" s="1">
        <v>2019</v>
      </c>
      <c r="B40" s="1" t="s">
        <v>94</v>
      </c>
      <c r="C40" s="1" t="s">
        <v>40</v>
      </c>
      <c r="D40" s="6">
        <v>30</v>
      </c>
      <c r="E40" s="6" t="s">
        <v>47</v>
      </c>
      <c r="F40" s="4">
        <f>D40/D47</f>
        <v>5.7405281285878304E-3</v>
      </c>
      <c r="G40" s="4" t="s">
        <v>44</v>
      </c>
      <c r="I40" s="26"/>
      <c r="K40" s="11"/>
      <c r="L40" s="11"/>
      <c r="P40" s="9"/>
      <c r="S40" s="11"/>
    </row>
    <row r="41" spans="1:19" x14ac:dyDescent="0.35">
      <c r="A41" s="1">
        <v>2019</v>
      </c>
      <c r="B41" s="1" t="s">
        <v>94</v>
      </c>
      <c r="C41" s="1" t="s">
        <v>41</v>
      </c>
      <c r="D41" s="6">
        <v>4301</v>
      </c>
      <c r="E41" s="6">
        <v>234</v>
      </c>
      <c r="F41" s="4">
        <f>D41/D47</f>
        <v>0.82300038270187525</v>
      </c>
      <c r="G41" s="4">
        <f>E41/E47</f>
        <v>0.7155963302752294</v>
      </c>
      <c r="I41" s="26"/>
      <c r="K41" s="11"/>
      <c r="L41" s="11"/>
      <c r="P41" s="9"/>
      <c r="S41" s="11"/>
    </row>
    <row r="42" spans="1:19" x14ac:dyDescent="0.35">
      <c r="A42" s="1">
        <v>2019</v>
      </c>
      <c r="B42" s="1" t="s">
        <v>94</v>
      </c>
      <c r="C42" s="1" t="s">
        <v>42</v>
      </c>
      <c r="D42" s="6">
        <v>21</v>
      </c>
      <c r="E42" s="6" t="s">
        <v>47</v>
      </c>
      <c r="F42" s="4">
        <f>D42/D47</f>
        <v>4.018369690011481E-3</v>
      </c>
      <c r="G42" s="4" t="s">
        <v>44</v>
      </c>
      <c r="I42" s="26"/>
      <c r="K42" s="11"/>
      <c r="L42" s="11"/>
      <c r="P42" s="9"/>
      <c r="S42" s="11"/>
    </row>
    <row r="43" spans="1:19" x14ac:dyDescent="0.35">
      <c r="A43" s="1">
        <v>2019</v>
      </c>
      <c r="B43" s="1" t="s">
        <v>94</v>
      </c>
      <c r="C43" s="1" t="s">
        <v>43</v>
      </c>
      <c r="D43" s="6">
        <v>202</v>
      </c>
      <c r="E43" s="6">
        <v>20</v>
      </c>
      <c r="F43" s="4">
        <f>D43/D47</f>
        <v>3.8652889399158057E-2</v>
      </c>
      <c r="G43" s="4">
        <f>E43/E47</f>
        <v>6.1162079510703363E-2</v>
      </c>
      <c r="I43" s="26"/>
      <c r="K43" s="11"/>
      <c r="L43" s="11"/>
      <c r="P43" s="9"/>
      <c r="S43" s="11"/>
    </row>
    <row r="44" spans="1:19" x14ac:dyDescent="0.35">
      <c r="A44" s="1">
        <v>2019</v>
      </c>
      <c r="B44" s="1" t="s">
        <v>94</v>
      </c>
      <c r="C44" s="1" t="s">
        <v>55</v>
      </c>
      <c r="D44" s="6" t="s">
        <v>47</v>
      </c>
      <c r="E44" s="6">
        <v>0</v>
      </c>
      <c r="F44" s="1" t="s">
        <v>44</v>
      </c>
      <c r="G44" s="4" t="s">
        <v>44</v>
      </c>
      <c r="I44" s="26"/>
      <c r="K44" s="11"/>
      <c r="L44" s="11"/>
      <c r="P44" s="9"/>
      <c r="S44" s="11"/>
    </row>
    <row r="45" spans="1:19" x14ac:dyDescent="0.35">
      <c r="A45" s="1">
        <v>2019</v>
      </c>
      <c r="B45" s="1" t="s">
        <v>94</v>
      </c>
      <c r="C45" s="1" t="s">
        <v>56</v>
      </c>
      <c r="D45" s="6" t="s">
        <v>47</v>
      </c>
      <c r="E45" s="6">
        <v>0</v>
      </c>
      <c r="F45" s="1" t="s">
        <v>44</v>
      </c>
      <c r="G45" s="4" t="s">
        <v>44</v>
      </c>
      <c r="I45" s="26"/>
      <c r="K45" s="11"/>
      <c r="L45" s="11"/>
      <c r="P45" s="9"/>
      <c r="S45" s="11"/>
    </row>
    <row r="46" spans="1:19" x14ac:dyDescent="0.35">
      <c r="A46" s="1">
        <v>2019</v>
      </c>
      <c r="B46" s="1" t="s">
        <v>94</v>
      </c>
      <c r="C46" s="6" t="s">
        <v>22</v>
      </c>
      <c r="D46" s="6">
        <v>32</v>
      </c>
      <c r="E46" s="1" t="s">
        <v>47</v>
      </c>
      <c r="F46" s="4">
        <f>D46/D47</f>
        <v>6.1232300038270189E-3</v>
      </c>
      <c r="G46" s="1" t="s">
        <v>44</v>
      </c>
      <c r="I46" s="26"/>
      <c r="K46" s="11"/>
      <c r="L46" s="11"/>
      <c r="P46" s="9"/>
      <c r="S46" s="11"/>
    </row>
    <row r="47" spans="1:19" x14ac:dyDescent="0.35">
      <c r="A47" s="1">
        <v>2019</v>
      </c>
      <c r="B47" s="1" t="s">
        <v>94</v>
      </c>
      <c r="C47" s="6" t="s">
        <v>23</v>
      </c>
      <c r="D47" s="3">
        <v>5226</v>
      </c>
      <c r="E47" s="3">
        <v>327</v>
      </c>
      <c r="F47" s="1" t="s">
        <v>54</v>
      </c>
      <c r="G47" s="1" t="s">
        <v>54</v>
      </c>
      <c r="I47" s="26"/>
      <c r="K47" s="11"/>
      <c r="L47" s="11"/>
      <c r="P47" s="9"/>
      <c r="S47" s="11"/>
    </row>
    <row r="48" spans="1:19" x14ac:dyDescent="0.35">
      <c r="C48" s="6"/>
      <c r="I48" s="26"/>
      <c r="P48" s="9"/>
    </row>
    <row r="49" spans="1:13" x14ac:dyDescent="0.35">
      <c r="A49" s="1">
        <v>2015</v>
      </c>
      <c r="B49" s="1" t="s">
        <v>18</v>
      </c>
      <c r="C49" s="1" t="s">
        <v>28</v>
      </c>
      <c r="D49" s="3">
        <v>6895</v>
      </c>
      <c r="E49" s="3">
        <v>382</v>
      </c>
      <c r="F49" s="17">
        <f>D49/D68</f>
        <v>1.2345701117648534E-2</v>
      </c>
      <c r="G49" s="17">
        <f>E49/E68</f>
        <v>1.6788257009756526E-2</v>
      </c>
      <c r="K49" s="2"/>
      <c r="M49" s="2"/>
    </row>
    <row r="50" spans="1:13" x14ac:dyDescent="0.35">
      <c r="A50" s="1">
        <v>2015</v>
      </c>
      <c r="B50" s="1" t="s">
        <v>18</v>
      </c>
      <c r="C50" s="1" t="s">
        <v>29</v>
      </c>
      <c r="D50" s="3">
        <v>7455</v>
      </c>
      <c r="E50" s="3">
        <v>542</v>
      </c>
      <c r="F50" s="17">
        <f>D50/D68</f>
        <v>1.3348397655122525E-2</v>
      </c>
      <c r="G50" s="17">
        <f>E50/E68</f>
        <v>2.3819987694471301E-2</v>
      </c>
      <c r="M50" s="3"/>
    </row>
    <row r="51" spans="1:13" x14ac:dyDescent="0.35">
      <c r="A51" s="1">
        <v>2015</v>
      </c>
      <c r="B51" s="1" t="s">
        <v>18</v>
      </c>
      <c r="C51" s="1" t="s">
        <v>30</v>
      </c>
      <c r="D51" s="3">
        <v>7525</v>
      </c>
      <c r="E51" s="3">
        <v>281</v>
      </c>
      <c r="F51" s="17">
        <f>D51/D68</f>
        <v>1.3473734722306775E-2</v>
      </c>
      <c r="G51" s="17">
        <f>E51/E68</f>
        <v>1.2349477015030324E-2</v>
      </c>
      <c r="H51" s="2"/>
      <c r="M51" s="3"/>
    </row>
    <row r="52" spans="1:13" x14ac:dyDescent="0.35">
      <c r="A52" s="1">
        <v>2015</v>
      </c>
      <c r="B52" s="1" t="s">
        <v>18</v>
      </c>
      <c r="C52" s="1" t="s">
        <v>31</v>
      </c>
      <c r="D52" s="3">
        <v>13342</v>
      </c>
      <c r="E52" s="3">
        <v>1125</v>
      </c>
      <c r="F52" s="17">
        <f>D52/D68</f>
        <v>2.3889245005317871E-2</v>
      </c>
      <c r="G52" s="17">
        <f>E52/E68</f>
        <v>4.9441856376900767E-2</v>
      </c>
      <c r="M52" s="3"/>
    </row>
    <row r="53" spans="1:13" x14ac:dyDescent="0.35">
      <c r="A53" s="1">
        <v>2015</v>
      </c>
      <c r="B53" s="1" t="s">
        <v>18</v>
      </c>
      <c r="C53" s="1" t="s">
        <v>32</v>
      </c>
      <c r="D53" s="3">
        <v>17319</v>
      </c>
      <c r="E53" s="3">
        <v>537</v>
      </c>
      <c r="F53" s="17">
        <f>D53/D68</f>
        <v>3.1010180950914422E-2</v>
      </c>
      <c r="G53" s="17">
        <f>E53/E68</f>
        <v>2.3600246110573965E-2</v>
      </c>
      <c r="M53" s="3"/>
    </row>
    <row r="54" spans="1:13" x14ac:dyDescent="0.35">
      <c r="A54" s="1">
        <v>2015</v>
      </c>
      <c r="B54" s="1" t="s">
        <v>18</v>
      </c>
      <c r="C54" s="1" t="s">
        <v>33</v>
      </c>
      <c r="D54" s="3">
        <v>15776</v>
      </c>
      <c r="E54" s="3">
        <v>657</v>
      </c>
      <c r="F54" s="17">
        <f>D54/D68</f>
        <v>2.8247393884267332E-2</v>
      </c>
      <c r="G54" s="17">
        <f>E54/E68</f>
        <v>2.8874044124110047E-2</v>
      </c>
      <c r="M54" s="3"/>
    </row>
    <row r="55" spans="1:13" x14ac:dyDescent="0.35">
      <c r="A55" s="1">
        <v>2015</v>
      </c>
      <c r="B55" s="1" t="s">
        <v>18</v>
      </c>
      <c r="C55" s="1" t="s">
        <v>34</v>
      </c>
      <c r="D55" s="3">
        <v>7975</v>
      </c>
      <c r="E55" s="3">
        <v>107</v>
      </c>
      <c r="F55" s="17">
        <f>D55/D68</f>
        <v>1.4279473011348376E-2</v>
      </c>
      <c r="G55" s="17">
        <f>E55/E68</f>
        <v>4.702469895403006E-3</v>
      </c>
      <c r="M55" s="3"/>
    </row>
    <row r="56" spans="1:13" x14ac:dyDescent="0.35">
      <c r="A56" s="1">
        <v>2015</v>
      </c>
      <c r="B56" s="1" t="s">
        <v>18</v>
      </c>
      <c r="C56" s="1" t="s">
        <v>35</v>
      </c>
      <c r="D56" s="3">
        <v>2977</v>
      </c>
      <c r="E56" s="3">
        <v>73</v>
      </c>
      <c r="F56" s="17">
        <f>D56/D68</f>
        <v>5.3304064143929923E-3</v>
      </c>
      <c r="G56" s="17">
        <f>E56/E68</f>
        <v>3.2082271249011165E-3</v>
      </c>
      <c r="M56" s="3"/>
    </row>
    <row r="57" spans="1:13" x14ac:dyDescent="0.35">
      <c r="A57" s="1">
        <v>2015</v>
      </c>
      <c r="B57" s="1" t="s">
        <v>18</v>
      </c>
      <c r="C57" s="1" t="s">
        <v>36</v>
      </c>
      <c r="D57" s="3">
        <v>2187</v>
      </c>
      <c r="E57" s="3">
        <v>339</v>
      </c>
      <c r="F57" s="17">
        <f>D57/D68</f>
        <v>3.9158880847421813E-3</v>
      </c>
      <c r="G57" s="17">
        <f>E57/E68</f>
        <v>1.4898479388239431E-2</v>
      </c>
      <c r="M57" s="3"/>
    </row>
    <row r="58" spans="1:13" x14ac:dyDescent="0.35">
      <c r="A58" s="1">
        <v>2015</v>
      </c>
      <c r="B58" s="1" t="s">
        <v>18</v>
      </c>
      <c r="C58" s="1" t="s">
        <v>37</v>
      </c>
      <c r="D58" s="3">
        <v>7321</v>
      </c>
      <c r="E58" s="3">
        <v>392</v>
      </c>
      <c r="F58" s="17">
        <f>D58/D68</f>
        <v>1.3108466697941249E-2</v>
      </c>
      <c r="G58" s="17">
        <f>E58/E68</f>
        <v>1.7227740177551201E-2</v>
      </c>
      <c r="M58" s="3"/>
    </row>
    <row r="59" spans="1:13" x14ac:dyDescent="0.35">
      <c r="A59" s="1">
        <v>2015</v>
      </c>
      <c r="B59" s="1" t="s">
        <v>18</v>
      </c>
      <c r="C59" s="1" t="s">
        <v>38</v>
      </c>
      <c r="D59" s="3">
        <v>4361</v>
      </c>
      <c r="E59" s="3">
        <v>338</v>
      </c>
      <c r="F59" s="17">
        <f>D59/D68</f>
        <v>7.8084992855787169E-3</v>
      </c>
      <c r="G59" s="17">
        <f>E59/E68</f>
        <v>1.4854531071459964E-2</v>
      </c>
      <c r="M59" s="3"/>
    </row>
    <row r="60" spans="1:13" x14ac:dyDescent="0.35">
      <c r="A60" s="1">
        <v>2015</v>
      </c>
      <c r="B60" s="1" t="s">
        <v>18</v>
      </c>
      <c r="C60" s="1" t="s">
        <v>39</v>
      </c>
      <c r="D60" s="3">
        <v>2276</v>
      </c>
      <c r="E60" s="3">
        <v>95</v>
      </c>
      <c r="F60" s="17">
        <f>D60/D68</f>
        <v>4.0752452130192983E-3</v>
      </c>
      <c r="G60" s="17">
        <f>E60/E68</f>
        <v>4.1750900940493978E-3</v>
      </c>
      <c r="M60" s="3"/>
    </row>
    <row r="61" spans="1:13" x14ac:dyDescent="0.35">
      <c r="A61" s="1">
        <v>2015</v>
      </c>
      <c r="B61" s="1" t="s">
        <v>18</v>
      </c>
      <c r="C61" s="1" t="s">
        <v>40</v>
      </c>
      <c r="D61" s="3">
        <v>7176</v>
      </c>
      <c r="E61" s="3">
        <v>134</v>
      </c>
      <c r="F61" s="17">
        <f>D61/D68</f>
        <v>1.2848839915916734E-2</v>
      </c>
      <c r="G61" s="17">
        <f>E61/E68</f>
        <v>5.8890744484486248E-3</v>
      </c>
      <c r="M61" s="3"/>
    </row>
    <row r="62" spans="1:13" x14ac:dyDescent="0.35">
      <c r="A62" s="1">
        <v>2015</v>
      </c>
      <c r="B62" s="1" t="s">
        <v>18</v>
      </c>
      <c r="C62" s="1" t="s">
        <v>41</v>
      </c>
      <c r="D62" s="3">
        <v>429714</v>
      </c>
      <c r="E62" s="3">
        <v>16668</v>
      </c>
      <c r="F62" s="17">
        <f>D62/D68</f>
        <v>0.76941560697160583</v>
      </c>
      <c r="G62" s="17">
        <f>E62/E68</f>
        <v>0.73253054408016172</v>
      </c>
      <c r="M62" s="3"/>
    </row>
    <row r="63" spans="1:13" x14ac:dyDescent="0.35">
      <c r="A63" s="1">
        <v>2015</v>
      </c>
      <c r="B63" s="1" t="s">
        <v>18</v>
      </c>
      <c r="C63" s="1" t="s">
        <v>42</v>
      </c>
      <c r="D63" s="3">
        <v>1870</v>
      </c>
      <c r="E63" s="3">
        <v>103</v>
      </c>
      <c r="F63" s="17">
        <f>D63/D68</f>
        <v>3.3482902233506538E-3</v>
      </c>
      <c r="G63" s="17">
        <f>E63/E68</f>
        <v>4.5266766282851369E-3</v>
      </c>
    </row>
    <row r="64" spans="1:13" x14ac:dyDescent="0.35">
      <c r="A64" s="1">
        <v>2015</v>
      </c>
      <c r="B64" s="1" t="s">
        <v>18</v>
      </c>
      <c r="C64" s="1" t="s">
        <v>43</v>
      </c>
      <c r="D64" s="3">
        <v>18210</v>
      </c>
      <c r="E64" s="3">
        <v>971</v>
      </c>
      <c r="F64" s="17">
        <f>D64/D68</f>
        <v>3.2605542763216797E-2</v>
      </c>
      <c r="G64" s="17">
        <f>E64/E68</f>
        <v>4.267381559286279E-2</v>
      </c>
    </row>
    <row r="65" spans="1:14" x14ac:dyDescent="0.35">
      <c r="A65" s="1">
        <v>2015</v>
      </c>
      <c r="B65" s="1" t="s">
        <v>18</v>
      </c>
      <c r="C65" s="1" t="s">
        <v>55</v>
      </c>
      <c r="D65" s="3">
        <v>127</v>
      </c>
      <c r="E65" s="3" t="s">
        <v>47</v>
      </c>
      <c r="F65" s="17">
        <f>D65/D68</f>
        <v>2.2739725046285188E-4</v>
      </c>
      <c r="G65" s="4" t="s">
        <v>44</v>
      </c>
    </row>
    <row r="66" spans="1:14" x14ac:dyDescent="0.35">
      <c r="A66" s="1">
        <v>2015</v>
      </c>
      <c r="B66" s="1" t="s">
        <v>18</v>
      </c>
      <c r="C66" s="1" t="s">
        <v>56</v>
      </c>
      <c r="D66" s="3">
        <v>708</v>
      </c>
      <c r="E66" s="3" t="s">
        <v>47</v>
      </c>
      <c r="F66" s="17">
        <f>D66/D68</f>
        <v>1.2676949080921191E-3</v>
      </c>
      <c r="G66" s="4" t="s">
        <v>44</v>
      </c>
      <c r="K66" s="3"/>
      <c r="M66" s="3"/>
    </row>
    <row r="67" spans="1:14" x14ac:dyDescent="0.35">
      <c r="A67" s="1">
        <v>2015</v>
      </c>
      <c r="B67" s="1" t="s">
        <v>18</v>
      </c>
      <c r="C67" s="6" t="s">
        <v>22</v>
      </c>
      <c r="D67" s="1">
        <v>5280</v>
      </c>
      <c r="E67" s="1">
        <v>291</v>
      </c>
      <c r="F67" s="17">
        <f>D67/D68</f>
        <v>9.4539959247547864E-3</v>
      </c>
      <c r="G67" s="17">
        <f>E67/E68</f>
        <v>1.2788960182824998E-2</v>
      </c>
      <c r="K67" s="3"/>
      <c r="M67" s="3"/>
    </row>
    <row r="68" spans="1:14" x14ac:dyDescent="0.35">
      <c r="A68" s="1">
        <v>2015</v>
      </c>
      <c r="B68" s="1" t="s">
        <v>18</v>
      </c>
      <c r="C68" s="6" t="s">
        <v>23</v>
      </c>
      <c r="D68" s="1">
        <f>SUM(D49:D67)</f>
        <v>558494</v>
      </c>
      <c r="E68" s="3">
        <v>22754</v>
      </c>
      <c r="F68" s="1" t="s">
        <v>54</v>
      </c>
      <c r="G68" s="1" t="s">
        <v>54</v>
      </c>
      <c r="K68" s="3"/>
      <c r="M68" s="3"/>
    </row>
    <row r="69" spans="1:14" x14ac:dyDescent="0.35">
      <c r="C69" s="6"/>
      <c r="D69" s="3"/>
      <c r="E69" s="3"/>
      <c r="M69" s="3"/>
    </row>
    <row r="70" spans="1:14" x14ac:dyDescent="0.35">
      <c r="A70" s="1">
        <v>2019</v>
      </c>
      <c r="B70" s="1" t="s">
        <v>18</v>
      </c>
      <c r="C70" s="1" t="s">
        <v>28</v>
      </c>
      <c r="D70" s="6">
        <v>7880</v>
      </c>
      <c r="E70" s="6">
        <v>542</v>
      </c>
      <c r="F70" s="7">
        <f>D70/D89</f>
        <v>1.5358887299291697E-2</v>
      </c>
      <c r="G70" s="7">
        <f>E70/E89</f>
        <v>2.0760715516911173E-2</v>
      </c>
      <c r="K70" s="3"/>
      <c r="M70" s="3"/>
    </row>
    <row r="71" spans="1:14" x14ac:dyDescent="0.35">
      <c r="A71" s="1">
        <v>2019</v>
      </c>
      <c r="B71" s="1" t="s">
        <v>18</v>
      </c>
      <c r="C71" s="1" t="s">
        <v>29</v>
      </c>
      <c r="D71" s="6">
        <v>8180</v>
      </c>
      <c r="E71" s="6">
        <v>830</v>
      </c>
      <c r="F71" s="7">
        <f>D71/D89</f>
        <v>1.5943616511193665E-2</v>
      </c>
      <c r="G71" s="7">
        <f>E71/E89</f>
        <v>3.1792239629218219E-2</v>
      </c>
      <c r="M71" s="3"/>
    </row>
    <row r="72" spans="1:14" x14ac:dyDescent="0.35">
      <c r="A72" s="1">
        <v>2019</v>
      </c>
      <c r="B72" s="1" t="s">
        <v>18</v>
      </c>
      <c r="C72" s="1" t="s">
        <v>30</v>
      </c>
      <c r="D72" s="6">
        <v>8710</v>
      </c>
      <c r="E72" s="6">
        <v>443</v>
      </c>
      <c r="F72" s="7">
        <f>D72/D89</f>
        <v>1.6976638118887142E-2</v>
      </c>
      <c r="G72" s="7">
        <f>E72/E89</f>
        <v>1.6968629103305627E-2</v>
      </c>
      <c r="K72" s="6"/>
    </row>
    <row r="73" spans="1:14" x14ac:dyDescent="0.35">
      <c r="A73" s="1">
        <v>2019</v>
      </c>
      <c r="B73" s="1" t="s">
        <v>18</v>
      </c>
      <c r="C73" s="1" t="s">
        <v>31</v>
      </c>
      <c r="D73" s="6">
        <v>13638</v>
      </c>
      <c r="E73" s="6">
        <v>1474</v>
      </c>
      <c r="F73" s="7">
        <f>D73/D89</f>
        <v>2.6581789973063475E-2</v>
      </c>
      <c r="G73" s="7">
        <f>E73/E89</f>
        <v>5.6459953269238132E-2</v>
      </c>
      <c r="K73" s="6"/>
      <c r="M73" s="6"/>
      <c r="N73" s="6"/>
    </row>
    <row r="74" spans="1:14" x14ac:dyDescent="0.35">
      <c r="A74" s="1">
        <v>2019</v>
      </c>
      <c r="B74" s="1" t="s">
        <v>18</v>
      </c>
      <c r="C74" s="1" t="s">
        <v>32</v>
      </c>
      <c r="D74" s="6">
        <v>20745</v>
      </c>
      <c r="E74" s="6">
        <v>823</v>
      </c>
      <c r="F74" s="7">
        <f>D74/D89</f>
        <v>4.0434025003021103E-2</v>
      </c>
      <c r="G74" s="7">
        <f>E74/E89</f>
        <v>3.1524112307044085E-2</v>
      </c>
      <c r="K74" s="6"/>
      <c r="M74" s="6"/>
      <c r="N74" s="6"/>
    </row>
    <row r="75" spans="1:14" x14ac:dyDescent="0.35">
      <c r="A75" s="1">
        <v>2019</v>
      </c>
      <c r="B75" s="1" t="s">
        <v>18</v>
      </c>
      <c r="C75" s="1" t="s">
        <v>33</v>
      </c>
      <c r="D75" s="6">
        <v>16926</v>
      </c>
      <c r="E75" s="6">
        <v>779</v>
      </c>
      <c r="F75" s="7">
        <f>D75/D89</f>
        <v>3.2990422135509047E-2</v>
      </c>
      <c r="G75" s="7">
        <f>E75/E89</f>
        <v>2.9838740567663845E-2</v>
      </c>
      <c r="K75" s="6"/>
      <c r="M75" s="6"/>
      <c r="N75" s="6"/>
    </row>
    <row r="76" spans="1:14" x14ac:dyDescent="0.35">
      <c r="A76" s="1">
        <v>2019</v>
      </c>
      <c r="B76" s="1" t="s">
        <v>18</v>
      </c>
      <c r="C76" s="1" t="s">
        <v>34</v>
      </c>
      <c r="D76" s="6">
        <v>6898</v>
      </c>
      <c r="E76" s="6">
        <v>135</v>
      </c>
      <c r="F76" s="7">
        <f>D76/D89</f>
        <v>1.3444873678999256E-2</v>
      </c>
      <c r="G76" s="7">
        <f>E76/E89</f>
        <v>5.1710269276439265E-3</v>
      </c>
      <c r="K76" s="6"/>
      <c r="M76" s="6"/>
      <c r="N76" s="6"/>
    </row>
    <row r="77" spans="1:14" x14ac:dyDescent="0.35">
      <c r="A77" s="1">
        <v>2019</v>
      </c>
      <c r="B77" s="1" t="s">
        <v>18</v>
      </c>
      <c r="C77" s="1" t="s">
        <v>35</v>
      </c>
      <c r="D77" s="6">
        <v>3173</v>
      </c>
      <c r="E77" s="6">
        <v>112</v>
      </c>
      <c r="F77" s="7">
        <f>D77/D89</f>
        <v>6.1844859645498167E-3</v>
      </c>
      <c r="G77" s="7">
        <f>E77/E89</f>
        <v>4.2900371547860729E-3</v>
      </c>
      <c r="K77" s="6"/>
      <c r="M77" s="6"/>
      <c r="N77" s="6"/>
    </row>
    <row r="78" spans="1:14" x14ac:dyDescent="0.35">
      <c r="A78" s="1">
        <v>2019</v>
      </c>
      <c r="B78" s="1" t="s">
        <v>18</v>
      </c>
      <c r="C78" s="1" t="s">
        <v>36</v>
      </c>
      <c r="D78" s="6">
        <v>2001</v>
      </c>
      <c r="E78" s="6">
        <v>417</v>
      </c>
      <c r="F78" s="7">
        <f>D78/D89</f>
        <v>3.9001438433861279E-3</v>
      </c>
      <c r="G78" s="7">
        <f>E78/E89</f>
        <v>1.5972727620944573E-2</v>
      </c>
      <c r="K78" s="6"/>
      <c r="M78" s="6"/>
      <c r="N78" s="6"/>
    </row>
    <row r="79" spans="1:14" x14ac:dyDescent="0.35">
      <c r="A79" s="1">
        <v>2019</v>
      </c>
      <c r="B79" s="1" t="s">
        <v>18</v>
      </c>
      <c r="C79" s="1" t="s">
        <v>37</v>
      </c>
      <c r="D79" s="6">
        <v>8343</v>
      </c>
      <c r="E79" s="6">
        <v>572</v>
      </c>
      <c r="F79" s="7">
        <f>D79/D89</f>
        <v>1.6261319382993737E-2</v>
      </c>
      <c r="G79" s="7">
        <f>E79/E89</f>
        <v>2.1909832611943156E-2</v>
      </c>
      <c r="K79" s="6"/>
      <c r="N79" s="6"/>
    </row>
    <row r="80" spans="1:14" x14ac:dyDescent="0.35">
      <c r="A80" s="1">
        <v>2019</v>
      </c>
      <c r="B80" s="1" t="s">
        <v>18</v>
      </c>
      <c r="C80" s="1" t="s">
        <v>38</v>
      </c>
      <c r="D80" s="6">
        <v>5026</v>
      </c>
      <c r="E80" s="6">
        <v>428</v>
      </c>
      <c r="F80" s="7">
        <f>D80/D89</f>
        <v>9.7961633967309746E-3</v>
      </c>
      <c r="G80" s="7">
        <f>E80/E89</f>
        <v>1.6394070555789633E-2</v>
      </c>
      <c r="K80" s="6"/>
      <c r="N80" s="6"/>
    </row>
    <row r="81" spans="1:14" x14ac:dyDescent="0.35">
      <c r="A81" s="1">
        <v>2019</v>
      </c>
      <c r="B81" s="1" t="s">
        <v>18</v>
      </c>
      <c r="C81" s="1" t="s">
        <v>39</v>
      </c>
      <c r="D81" s="6">
        <v>2644</v>
      </c>
      <c r="E81" s="6">
        <v>137</v>
      </c>
      <c r="F81" s="7">
        <f>D81/D89</f>
        <v>5.1534134542293468E-3</v>
      </c>
      <c r="G81" s="7">
        <f>E81/E89</f>
        <v>5.2476347339793922E-3</v>
      </c>
      <c r="K81" s="6"/>
      <c r="M81" s="6"/>
      <c r="N81" s="6"/>
    </row>
    <row r="82" spans="1:14" x14ac:dyDescent="0.35">
      <c r="A82" s="1">
        <v>2019</v>
      </c>
      <c r="B82" s="1" t="s">
        <v>18</v>
      </c>
      <c r="C82" s="1" t="s">
        <v>40</v>
      </c>
      <c r="D82" s="6">
        <v>6837</v>
      </c>
      <c r="E82" s="6">
        <v>158</v>
      </c>
      <c r="F82" s="7">
        <f>D82/D89</f>
        <v>1.3325978739245856E-2</v>
      </c>
      <c r="G82" s="7">
        <f>E82/E89</f>
        <v>6.0520167005017811E-3</v>
      </c>
      <c r="K82" s="6"/>
      <c r="M82" s="6"/>
      <c r="N82" s="6"/>
    </row>
    <row r="83" spans="1:14" x14ac:dyDescent="0.35">
      <c r="A83" s="1">
        <v>2019</v>
      </c>
      <c r="B83" s="1" t="s">
        <v>18</v>
      </c>
      <c r="C83" s="1" t="s">
        <v>41</v>
      </c>
      <c r="D83" s="6">
        <v>369864</v>
      </c>
      <c r="E83" s="6">
        <v>17317</v>
      </c>
      <c r="F83" s="7">
        <f>D83/D89</f>
        <v>0.72090095076969851</v>
      </c>
      <c r="G83" s="7">
        <f>E83/E89</f>
        <v>0.66330869115562874</v>
      </c>
      <c r="K83" s="6"/>
      <c r="M83" s="6"/>
      <c r="N83" s="6"/>
    </row>
    <row r="84" spans="1:14" x14ac:dyDescent="0.35">
      <c r="A84" s="1">
        <v>2019</v>
      </c>
      <c r="B84" s="1" t="s">
        <v>18</v>
      </c>
      <c r="C84" s="1" t="s">
        <v>42</v>
      </c>
      <c r="D84" s="6">
        <v>1643</v>
      </c>
      <c r="E84" s="6">
        <v>109</v>
      </c>
      <c r="F84" s="7">
        <f>D84/D89</f>
        <v>3.2023669838497793E-3</v>
      </c>
      <c r="G84" s="7">
        <f>E84/E89</f>
        <v>4.175125445282874E-3</v>
      </c>
      <c r="M84" s="6"/>
      <c r="N84" s="6"/>
    </row>
    <row r="85" spans="1:14" x14ac:dyDescent="0.35">
      <c r="A85" s="1">
        <v>2019</v>
      </c>
      <c r="B85" s="1" t="s">
        <v>18</v>
      </c>
      <c r="C85" s="1" t="s">
        <v>43</v>
      </c>
      <c r="D85" s="6">
        <v>23920</v>
      </c>
      <c r="E85" s="6">
        <v>1501</v>
      </c>
      <c r="F85" s="7">
        <f>D85/D89</f>
        <v>4.6622409162316934E-2</v>
      </c>
      <c r="G85" s="7">
        <f>E85/E89</f>
        <v>5.7494158654766918E-2</v>
      </c>
      <c r="M85" s="6"/>
      <c r="N85" s="6"/>
    </row>
    <row r="86" spans="1:14" x14ac:dyDescent="0.35">
      <c r="A86" s="1">
        <v>2019</v>
      </c>
      <c r="B86" s="1" t="s">
        <v>18</v>
      </c>
      <c r="C86" s="1" t="s">
        <v>55</v>
      </c>
      <c r="D86" s="6">
        <v>104</v>
      </c>
      <c r="E86" s="6" t="s">
        <v>47</v>
      </c>
      <c r="F86" s="7">
        <f>D86/D89</f>
        <v>2.0270612679268232E-4</v>
      </c>
      <c r="G86" s="6" t="s">
        <v>44</v>
      </c>
      <c r="K86" s="6"/>
      <c r="M86" s="6"/>
      <c r="N86" s="6"/>
    </row>
    <row r="87" spans="1:14" x14ac:dyDescent="0.35">
      <c r="A87" s="1">
        <v>2019</v>
      </c>
      <c r="B87" s="1" t="s">
        <v>18</v>
      </c>
      <c r="C87" s="1" t="s">
        <v>56</v>
      </c>
      <c r="D87" s="6">
        <v>945</v>
      </c>
      <c r="E87" s="6" t="s">
        <v>47</v>
      </c>
      <c r="F87" s="7">
        <f>D87/D89</f>
        <v>1.8418970174911998E-3</v>
      </c>
      <c r="G87" s="6" t="s">
        <v>44</v>
      </c>
      <c r="K87" s="3"/>
      <c r="M87" s="6"/>
      <c r="N87" s="6"/>
    </row>
    <row r="88" spans="1:14" x14ac:dyDescent="0.35">
      <c r="A88" s="1">
        <v>2019</v>
      </c>
      <c r="B88" s="1" t="s">
        <v>18</v>
      </c>
      <c r="C88" s="6" t="s">
        <v>22</v>
      </c>
      <c r="D88" s="1">
        <v>5581</v>
      </c>
      <c r="E88" s="1">
        <v>320</v>
      </c>
      <c r="F88" s="27" t="s">
        <v>54</v>
      </c>
      <c r="G88" s="4">
        <f>D88/D89</f>
        <v>1.0877912438749615E-2</v>
      </c>
      <c r="H88" s="6"/>
      <c r="K88" s="6"/>
      <c r="M88" s="6"/>
      <c r="N88" s="6"/>
    </row>
    <row r="89" spans="1:14" x14ac:dyDescent="0.35">
      <c r="A89" s="1">
        <v>2019</v>
      </c>
      <c r="B89" s="1" t="s">
        <v>18</v>
      </c>
      <c r="C89" s="6" t="s">
        <v>23</v>
      </c>
      <c r="D89" s="3">
        <f>SUM(D70:D88)</f>
        <v>513058</v>
      </c>
      <c r="E89" s="3">
        <v>26107</v>
      </c>
      <c r="F89" s="6" t="s">
        <v>54</v>
      </c>
      <c r="G89" s="6" t="s">
        <v>54</v>
      </c>
      <c r="H89" s="6"/>
      <c r="K89" s="6"/>
      <c r="M89" s="6"/>
      <c r="N89" s="6"/>
    </row>
    <row r="90" spans="1:14" x14ac:dyDescent="0.35">
      <c r="C90" s="6"/>
      <c r="D90" s="3"/>
      <c r="F90" s="6"/>
      <c r="G90" s="6"/>
      <c r="H90" s="6"/>
      <c r="K90" s="3"/>
      <c r="M90" s="6"/>
      <c r="N90" s="6"/>
    </row>
    <row r="91" spans="1:14" x14ac:dyDescent="0.35">
      <c r="C91" s="6"/>
      <c r="H91" s="6"/>
      <c r="K91" s="3"/>
      <c r="M91" s="6"/>
      <c r="N91" s="6"/>
    </row>
    <row r="92" spans="1:14" x14ac:dyDescent="0.35">
      <c r="C92" s="6"/>
      <c r="F92" s="6"/>
      <c r="G92" s="6"/>
      <c r="H92" s="6"/>
      <c r="K92" s="3"/>
      <c r="M92" s="6"/>
      <c r="N92" s="6"/>
    </row>
    <row r="93" spans="1:14" x14ac:dyDescent="0.35">
      <c r="C93" s="6"/>
      <c r="F93" s="6"/>
      <c r="G93" s="6"/>
      <c r="H93" s="6"/>
      <c r="K93" s="3"/>
      <c r="M93" s="6"/>
      <c r="N93" s="6"/>
    </row>
    <row r="94" spans="1:14" x14ac:dyDescent="0.35">
      <c r="C94" s="6"/>
      <c r="H94" s="6"/>
      <c r="K94" s="3"/>
      <c r="M94" s="6"/>
      <c r="N94" s="6"/>
    </row>
    <row r="95" spans="1:14" x14ac:dyDescent="0.35">
      <c r="C95" s="6"/>
      <c r="H95" s="6"/>
      <c r="K95" s="3"/>
      <c r="M95" s="6"/>
      <c r="N95" s="6"/>
    </row>
    <row r="96" spans="1:14" x14ac:dyDescent="0.35">
      <c r="C96" s="6"/>
      <c r="H96" s="6"/>
      <c r="K96" s="3"/>
      <c r="M96" s="6"/>
      <c r="N96" s="6"/>
    </row>
    <row r="97" spans="3:14" x14ac:dyDescent="0.35">
      <c r="C97" s="6"/>
      <c r="H97" s="6"/>
      <c r="K97" s="3"/>
      <c r="M97" s="6"/>
      <c r="N97" s="6"/>
    </row>
    <row r="98" spans="3:14" x14ac:dyDescent="0.35">
      <c r="C98" s="6"/>
      <c r="H98" s="6"/>
      <c r="K98" s="3"/>
      <c r="M98" s="6"/>
      <c r="N98" s="6"/>
    </row>
    <row r="99" spans="3:14" x14ac:dyDescent="0.35">
      <c r="C99" s="6"/>
      <c r="H99" s="6"/>
      <c r="K99" s="3"/>
      <c r="M99" s="6"/>
      <c r="N99" s="6"/>
    </row>
    <row r="100" spans="3:14" x14ac:dyDescent="0.35">
      <c r="C100" s="6"/>
      <c r="H100" s="6"/>
      <c r="K100" s="3"/>
      <c r="M100" s="6"/>
      <c r="N100" s="6"/>
    </row>
    <row r="101" spans="3:14" x14ac:dyDescent="0.35">
      <c r="H101" s="6"/>
      <c r="K101" s="3"/>
      <c r="M101" s="6"/>
      <c r="N101" s="6"/>
    </row>
    <row r="102" spans="3:14" x14ac:dyDescent="0.35">
      <c r="H102" s="6"/>
      <c r="K102" s="3"/>
      <c r="M102" s="6"/>
      <c r="N102" s="6"/>
    </row>
    <row r="103" spans="3:14" x14ac:dyDescent="0.35">
      <c r="H103" s="6"/>
      <c r="K103" s="3"/>
      <c r="M103" s="6"/>
      <c r="N103" s="6"/>
    </row>
    <row r="104" spans="3:14" x14ac:dyDescent="0.35">
      <c r="H104" s="6"/>
      <c r="K104" s="3"/>
      <c r="M104" s="6"/>
      <c r="N104" s="6"/>
    </row>
    <row r="105" spans="3:14" x14ac:dyDescent="0.35">
      <c r="H105" s="6"/>
      <c r="K105" s="3"/>
      <c r="M105" s="6"/>
      <c r="N105" s="6"/>
    </row>
    <row r="106" spans="3:14" x14ac:dyDescent="0.35">
      <c r="H106" s="6"/>
      <c r="K106" s="3"/>
      <c r="M106" s="6"/>
      <c r="N106" s="6"/>
    </row>
    <row r="107" spans="3:14" x14ac:dyDescent="0.35">
      <c r="H107" s="6"/>
      <c r="K107" s="3"/>
      <c r="M107" s="6"/>
      <c r="N107" s="6"/>
    </row>
    <row r="108" spans="3:14" x14ac:dyDescent="0.35">
      <c r="H108" s="6"/>
      <c r="K108" s="3"/>
      <c r="M108" s="6"/>
      <c r="N108" s="6"/>
    </row>
    <row r="109" spans="3:14" x14ac:dyDescent="0.35">
      <c r="H109" s="6"/>
      <c r="K109" s="3"/>
      <c r="M109" s="6"/>
      <c r="N109" s="6"/>
    </row>
    <row r="110" spans="3:14" x14ac:dyDescent="0.35">
      <c r="H110" s="6"/>
      <c r="K110" s="3"/>
      <c r="M110" s="6"/>
      <c r="N110" s="6"/>
    </row>
    <row r="111" spans="3:14" x14ac:dyDescent="0.35">
      <c r="H111" s="6"/>
      <c r="K111" s="3"/>
      <c r="M111" s="6"/>
      <c r="N111" s="6"/>
    </row>
    <row r="112" spans="3:14" x14ac:dyDescent="0.35">
      <c r="H112" s="6"/>
      <c r="K112" s="3"/>
      <c r="M112" s="6"/>
      <c r="N112" s="6"/>
    </row>
    <row r="113" spans="8:14" x14ac:dyDescent="0.35">
      <c r="H113" s="6"/>
      <c r="K113" s="3"/>
      <c r="M113" s="6"/>
      <c r="N113" s="6"/>
    </row>
    <row r="114" spans="8:14" x14ac:dyDescent="0.35">
      <c r="H114" s="6"/>
      <c r="K114" s="3"/>
      <c r="M114" s="6"/>
      <c r="N114" s="6"/>
    </row>
    <row r="115" spans="8:14" x14ac:dyDescent="0.35">
      <c r="M115" s="6"/>
      <c r="N115" s="6"/>
    </row>
    <row r="116" spans="8:14" x14ac:dyDescent="0.35">
      <c r="M116" s="6"/>
      <c r="N116" s="6"/>
    </row>
    <row r="117" spans="8:14" x14ac:dyDescent="0.35">
      <c r="M117" s="6"/>
      <c r="N117" s="6"/>
    </row>
    <row r="118" spans="8:14" x14ac:dyDescent="0.35">
      <c r="M118" s="6"/>
      <c r="N118" s="6"/>
    </row>
    <row r="119" spans="8:14" x14ac:dyDescent="0.35">
      <c r="M119" s="6"/>
      <c r="N119" s="6"/>
    </row>
    <row r="120" spans="8:14" x14ac:dyDescent="0.35">
      <c r="M120" s="6"/>
      <c r="N120" s="6"/>
    </row>
    <row r="121" spans="8:14" x14ac:dyDescent="0.35">
      <c r="M121" s="6"/>
      <c r="N121" s="6"/>
    </row>
    <row r="122" spans="8:14" x14ac:dyDescent="0.35">
      <c r="M122" s="6"/>
      <c r="N122" s="6"/>
    </row>
    <row r="123" spans="8:14" x14ac:dyDescent="0.35">
      <c r="M123" s="6"/>
      <c r="N123" s="6"/>
    </row>
    <row r="124" spans="8:14" x14ac:dyDescent="0.35">
      <c r="M124" s="6"/>
      <c r="N124" s="6"/>
    </row>
    <row r="125" spans="8:14" x14ac:dyDescent="0.35">
      <c r="M125" s="6"/>
      <c r="N125" s="6"/>
    </row>
    <row r="126" spans="8:14" x14ac:dyDescent="0.35">
      <c r="M126" s="6"/>
      <c r="N126" s="6"/>
    </row>
    <row r="127" spans="8:14" x14ac:dyDescent="0.35">
      <c r="M127" s="6"/>
      <c r="N127" s="6"/>
    </row>
    <row r="128" spans="8:14" x14ac:dyDescent="0.35">
      <c r="M128" s="6"/>
      <c r="N128" s="6"/>
    </row>
    <row r="129" spans="8:14" x14ac:dyDescent="0.35">
      <c r="M129" s="6"/>
      <c r="N129" s="6"/>
    </row>
    <row r="130" spans="8:14" x14ac:dyDescent="0.35">
      <c r="M130" s="6"/>
      <c r="N130" s="6"/>
    </row>
    <row r="131" spans="8:14" x14ac:dyDescent="0.35">
      <c r="M131" s="6"/>
      <c r="N131" s="6"/>
    </row>
    <row r="132" spans="8:14" x14ac:dyDescent="0.35">
      <c r="M132" s="6"/>
      <c r="N132" s="6"/>
    </row>
    <row r="133" spans="8:14" x14ac:dyDescent="0.35">
      <c r="M133" s="6"/>
      <c r="N133" s="6"/>
    </row>
    <row r="134" spans="8:14" x14ac:dyDescent="0.35">
      <c r="M134" s="6"/>
      <c r="N134" s="6"/>
    </row>
    <row r="135" spans="8:14" x14ac:dyDescent="0.35">
      <c r="M135" s="6"/>
      <c r="N135" s="6"/>
    </row>
    <row r="136" spans="8:14" x14ac:dyDescent="0.35">
      <c r="M136" s="6"/>
      <c r="N136" s="6"/>
    </row>
    <row r="137" spans="8:14" x14ac:dyDescent="0.35">
      <c r="M137" s="6"/>
      <c r="N137" s="6"/>
    </row>
    <row r="138" spans="8:14" x14ac:dyDescent="0.35">
      <c r="M138" s="6"/>
      <c r="N138" s="6"/>
    </row>
    <row r="139" spans="8:14" x14ac:dyDescent="0.35">
      <c r="M139" s="6"/>
      <c r="N139" s="6"/>
    </row>
    <row r="140" spans="8:14" x14ac:dyDescent="0.35">
      <c r="M140" s="6"/>
      <c r="N140" s="6"/>
    </row>
    <row r="141" spans="8:14" x14ac:dyDescent="0.35">
      <c r="M141" s="6"/>
      <c r="N141" s="6"/>
    </row>
    <row r="142" spans="8:14" x14ac:dyDescent="0.35">
      <c r="M142" s="6"/>
      <c r="N142" s="6"/>
    </row>
    <row r="143" spans="8:14" x14ac:dyDescent="0.35">
      <c r="H143" s="6"/>
      <c r="K143" s="3"/>
      <c r="M143" s="6"/>
      <c r="N143" s="6"/>
    </row>
    <row r="144" spans="8:14" x14ac:dyDescent="0.35">
      <c r="H144" s="6"/>
      <c r="K144" s="3"/>
      <c r="M144" s="6"/>
      <c r="N144" s="6"/>
    </row>
    <row r="145" spans="8:14" x14ac:dyDescent="0.35">
      <c r="H145" s="6"/>
      <c r="K145" s="3"/>
      <c r="M145" s="6"/>
      <c r="N145" s="6"/>
    </row>
    <row r="146" spans="8:14" x14ac:dyDescent="0.35">
      <c r="H146" s="6"/>
      <c r="K146" s="3"/>
      <c r="M146" s="6"/>
      <c r="N146" s="6"/>
    </row>
    <row r="147" spans="8:14" x14ac:dyDescent="0.35">
      <c r="H147" s="6"/>
      <c r="K147" s="3"/>
      <c r="M147" s="6"/>
      <c r="N147" s="6"/>
    </row>
    <row r="148" spans="8:14" x14ac:dyDescent="0.35">
      <c r="H148" s="6"/>
      <c r="K148" s="3"/>
      <c r="M148" s="6"/>
      <c r="N148" s="6"/>
    </row>
    <row r="149" spans="8:14" x14ac:dyDescent="0.35">
      <c r="H149" s="6"/>
      <c r="K149" s="3"/>
      <c r="M149" s="6"/>
      <c r="N149" s="6"/>
    </row>
    <row r="150" spans="8:14" x14ac:dyDescent="0.35">
      <c r="H150" s="6"/>
      <c r="K150" s="3"/>
      <c r="M150" s="6"/>
      <c r="N150" s="6"/>
    </row>
    <row r="151" spans="8:14" x14ac:dyDescent="0.35">
      <c r="H151" s="6"/>
      <c r="K151" s="3"/>
      <c r="M151" s="6"/>
      <c r="N151" s="6"/>
    </row>
    <row r="152" spans="8:14" x14ac:dyDescent="0.35">
      <c r="H152" s="6"/>
      <c r="K152" s="3"/>
      <c r="M152" s="6"/>
      <c r="N152" s="6"/>
    </row>
    <row r="153" spans="8:14" x14ac:dyDescent="0.35">
      <c r="H153" s="6"/>
      <c r="K153" s="3"/>
      <c r="M153" s="6"/>
      <c r="N153" s="6"/>
    </row>
    <row r="154" spans="8:14" x14ac:dyDescent="0.35">
      <c r="H154" s="6"/>
      <c r="K154" s="3"/>
      <c r="M154" s="6"/>
      <c r="N154" s="6"/>
    </row>
    <row r="155" spans="8:14" x14ac:dyDescent="0.35">
      <c r="H155" s="6"/>
      <c r="K155" s="3"/>
      <c r="M155" s="6"/>
      <c r="N155" s="6"/>
    </row>
    <row r="156" spans="8:14" x14ac:dyDescent="0.35">
      <c r="H156" s="6"/>
      <c r="K156" s="3"/>
      <c r="M156" s="6"/>
      <c r="N156" s="6"/>
    </row>
  </sheetData>
  <conditionalFormatting sqref="S31:S46">
    <cfRule type="colorScale" priority="6">
      <colorScale>
        <cfvo type="min"/>
        <cfvo type="percentile" val="50"/>
        <cfvo type="max"/>
        <color rgb="FFF8696B"/>
        <color rgb="FFFFEB84"/>
        <color rgb="FF63BE7B"/>
      </colorScale>
    </cfRule>
  </conditionalFormatting>
  <conditionalFormatting sqref="S10:S25">
    <cfRule type="colorScale" priority="5">
      <colorScale>
        <cfvo type="min"/>
        <cfvo type="percentile" val="50"/>
        <cfvo type="max"/>
        <color rgb="FFF8696B"/>
        <color rgb="FFFFEB84"/>
        <color rgb="FF63BE7B"/>
      </colorScale>
    </cfRule>
  </conditionalFormatting>
  <conditionalFormatting sqref="S28">
    <cfRule type="colorScale" priority="4">
      <colorScale>
        <cfvo type="min"/>
        <cfvo type="percentile" val="50"/>
        <cfvo type="max"/>
        <color rgb="FFF8696B"/>
        <color rgb="FFFFEB84"/>
        <color rgb="FF63BE7B"/>
      </colorScale>
    </cfRule>
  </conditionalFormatting>
  <conditionalFormatting sqref="L31:L46">
    <cfRule type="colorScale" priority="3">
      <colorScale>
        <cfvo type="min"/>
        <cfvo type="percentile" val="50"/>
        <cfvo type="max"/>
        <color rgb="FFF8696B"/>
        <color rgb="FFFFEB84"/>
        <color rgb="FF63BE7B"/>
      </colorScale>
    </cfRule>
  </conditionalFormatting>
  <conditionalFormatting sqref="L10:L25">
    <cfRule type="colorScale" priority="2">
      <colorScale>
        <cfvo type="min"/>
        <cfvo type="percentile" val="50"/>
        <cfvo type="max"/>
        <color rgb="FFF8696B"/>
        <color rgb="FFFFEB84"/>
        <color rgb="FF63BE7B"/>
      </colorScale>
    </cfRule>
  </conditionalFormatting>
  <conditionalFormatting sqref="L28">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heetViews>
  <sheetFormatPr defaultColWidth="9.1796875" defaultRowHeight="14.5" x14ac:dyDescent="0.35"/>
  <cols>
    <col min="1" max="4" width="9.1796875" style="1"/>
    <col min="5" max="5" width="10.7265625" style="1" customWidth="1"/>
    <col min="6" max="6" width="9.7265625" style="1" customWidth="1"/>
    <col min="7" max="8" width="9.1796875" style="1"/>
    <col min="9" max="10" width="9.1796875" style="20"/>
    <col min="11" max="12" width="9.1796875" style="1"/>
    <col min="13" max="14" width="10.26953125" style="1" customWidth="1"/>
    <col min="15" max="16384" width="9.1796875" style="1"/>
  </cols>
  <sheetData>
    <row r="1" spans="1:17" x14ac:dyDescent="0.35">
      <c r="A1" s="1" t="s">
        <v>98</v>
      </c>
    </row>
    <row r="2" spans="1:17" x14ac:dyDescent="0.35">
      <c r="A2" s="1" t="s">
        <v>88</v>
      </c>
    </row>
    <row r="3" spans="1:17" x14ac:dyDescent="0.35">
      <c r="A3" s="1" t="s">
        <v>61</v>
      </c>
    </row>
    <row r="5" spans="1:17" s="13" customFormat="1" x14ac:dyDescent="0.35">
      <c r="A5" s="13" t="s">
        <v>15</v>
      </c>
      <c r="I5" s="36"/>
      <c r="J5" s="36"/>
    </row>
    <row r="7" spans="1:17" ht="46" x14ac:dyDescent="0.35">
      <c r="A7" s="2" t="s">
        <v>1</v>
      </c>
      <c r="B7" s="2" t="s">
        <v>2</v>
      </c>
      <c r="C7" s="2" t="s">
        <v>16</v>
      </c>
      <c r="D7" s="2" t="s">
        <v>5</v>
      </c>
      <c r="E7" s="2" t="s">
        <v>63</v>
      </c>
      <c r="F7" s="2" t="s">
        <v>75</v>
      </c>
      <c r="G7" s="2" t="s">
        <v>58</v>
      </c>
      <c r="H7" s="2" t="s">
        <v>59</v>
      </c>
      <c r="J7" s="20" t="s">
        <v>89</v>
      </c>
    </row>
    <row r="8" spans="1:17" x14ac:dyDescent="0.35">
      <c r="A8" s="1">
        <v>2015</v>
      </c>
      <c r="B8" s="1" t="s">
        <v>94</v>
      </c>
      <c r="C8" s="1" t="s">
        <v>17</v>
      </c>
      <c r="D8" s="1">
        <v>389</v>
      </c>
      <c r="E8" s="1" t="s">
        <v>47</v>
      </c>
      <c r="F8" s="1" t="s">
        <v>44</v>
      </c>
      <c r="G8" s="1">
        <v>0</v>
      </c>
      <c r="H8" s="4">
        <f>G8/D8</f>
        <v>0</v>
      </c>
      <c r="I8" s="20">
        <v>0</v>
      </c>
      <c r="J8" s="21" t="s">
        <v>100</v>
      </c>
      <c r="Q8" s="1" t="s">
        <v>87</v>
      </c>
    </row>
    <row r="9" spans="1:17" x14ac:dyDescent="0.35">
      <c r="A9" s="1">
        <v>2015</v>
      </c>
      <c r="B9" s="1" t="s">
        <v>94</v>
      </c>
      <c r="C9" s="1">
        <v>2</v>
      </c>
      <c r="D9" s="1">
        <v>751</v>
      </c>
      <c r="E9" s="1">
        <v>26</v>
      </c>
      <c r="F9" s="4">
        <f>E9/D9</f>
        <v>3.462050599201065E-2</v>
      </c>
      <c r="G9" s="1" t="s">
        <v>47</v>
      </c>
      <c r="H9" s="1" t="s">
        <v>44</v>
      </c>
      <c r="I9" s="20">
        <v>0</v>
      </c>
      <c r="J9" s="20">
        <v>0</v>
      </c>
    </row>
    <row r="10" spans="1:17" x14ac:dyDescent="0.35">
      <c r="A10" s="1">
        <v>2015</v>
      </c>
      <c r="B10" s="1" t="s">
        <v>94</v>
      </c>
      <c r="C10" s="1">
        <v>3</v>
      </c>
      <c r="D10" s="1">
        <v>1383</v>
      </c>
      <c r="E10" s="1">
        <v>54</v>
      </c>
      <c r="F10" s="4">
        <f t="shared" ref="F10:F12" si="0">E10/D10</f>
        <v>3.9045553145336226E-2</v>
      </c>
      <c r="G10" s="1">
        <v>12</v>
      </c>
      <c r="H10" s="4">
        <f>G10/D10</f>
        <v>8.6767895878524948E-3</v>
      </c>
      <c r="I10" s="20">
        <v>0</v>
      </c>
      <c r="J10" s="20">
        <v>0</v>
      </c>
    </row>
    <row r="11" spans="1:17" x14ac:dyDescent="0.35">
      <c r="A11" s="1">
        <v>2015</v>
      </c>
      <c r="B11" s="1" t="s">
        <v>94</v>
      </c>
      <c r="C11" s="1">
        <v>4</v>
      </c>
      <c r="D11" s="1">
        <v>1405</v>
      </c>
      <c r="E11" s="1">
        <v>69</v>
      </c>
      <c r="F11" s="4">
        <f t="shared" si="0"/>
        <v>4.9110320284697508E-2</v>
      </c>
      <c r="G11" s="1">
        <v>24</v>
      </c>
      <c r="H11" s="4">
        <f>G11/D11</f>
        <v>1.708185053380783E-2</v>
      </c>
      <c r="I11" s="20">
        <v>0</v>
      </c>
      <c r="J11" s="20">
        <v>0</v>
      </c>
    </row>
    <row r="12" spans="1:17" x14ac:dyDescent="0.35">
      <c r="A12" s="1">
        <v>2015</v>
      </c>
      <c r="B12" s="1" t="s">
        <v>94</v>
      </c>
      <c r="C12" s="1" t="s">
        <v>19</v>
      </c>
      <c r="D12" s="1">
        <v>1691</v>
      </c>
      <c r="E12" s="1">
        <v>118</v>
      </c>
      <c r="F12" s="4">
        <f t="shared" si="0"/>
        <v>6.9781194559432283E-2</v>
      </c>
      <c r="G12" s="1">
        <v>43</v>
      </c>
      <c r="H12" s="4">
        <f>G12/D12</f>
        <v>2.5428740390301598E-2</v>
      </c>
      <c r="I12" s="20">
        <v>0</v>
      </c>
      <c r="J12" s="20">
        <v>5.8</v>
      </c>
    </row>
    <row r="13" spans="1:17" x14ac:dyDescent="0.35">
      <c r="A13" s="1">
        <v>2015</v>
      </c>
      <c r="B13" s="1" t="s">
        <v>94</v>
      </c>
      <c r="C13" s="1" t="s">
        <v>57</v>
      </c>
      <c r="F13" s="22" t="s">
        <v>44</v>
      </c>
      <c r="H13" s="22" t="s">
        <v>54</v>
      </c>
      <c r="I13" s="37" t="str">
        <f>F13</f>
        <v>SUPP</v>
      </c>
      <c r="J13" s="37" t="str">
        <f>H13</f>
        <v>NA</v>
      </c>
    </row>
    <row r="14" spans="1:17" x14ac:dyDescent="0.35">
      <c r="F14" s="4"/>
    </row>
    <row r="15" spans="1:17" x14ac:dyDescent="0.35">
      <c r="A15" s="1">
        <v>2015</v>
      </c>
      <c r="B15" s="1" t="s">
        <v>18</v>
      </c>
      <c r="C15" s="1" t="s">
        <v>17</v>
      </c>
      <c r="D15" s="1">
        <v>111421</v>
      </c>
      <c r="E15" s="1">
        <v>2410</v>
      </c>
      <c r="F15" s="4">
        <f t="shared" ref="F15:F19" si="1">E15/D15</f>
        <v>2.1629674836879942E-2</v>
      </c>
      <c r="G15" s="1">
        <v>475</v>
      </c>
      <c r="H15" s="4">
        <f>G15/D15</f>
        <v>4.2631101856921046E-3</v>
      </c>
      <c r="I15" s="20">
        <v>0</v>
      </c>
      <c r="J15" s="20">
        <v>0</v>
      </c>
    </row>
    <row r="16" spans="1:17" x14ac:dyDescent="0.35">
      <c r="A16" s="1">
        <v>2015</v>
      </c>
      <c r="B16" s="1" t="s">
        <v>18</v>
      </c>
      <c r="C16" s="1">
        <v>2</v>
      </c>
      <c r="D16" s="1">
        <v>111421</v>
      </c>
      <c r="E16" s="1">
        <v>3166</v>
      </c>
      <c r="F16" s="4">
        <f t="shared" si="1"/>
        <v>2.8414751258739376E-2</v>
      </c>
      <c r="G16" s="1">
        <v>714</v>
      </c>
      <c r="H16" s="4">
        <f>G16/D16</f>
        <v>6.4081277317561318E-3</v>
      </c>
      <c r="I16" s="20">
        <v>0</v>
      </c>
      <c r="J16" s="20">
        <v>0</v>
      </c>
    </row>
    <row r="17" spans="1:11" x14ac:dyDescent="0.35">
      <c r="A17" s="1">
        <v>2015</v>
      </c>
      <c r="B17" s="1" t="s">
        <v>18</v>
      </c>
      <c r="C17" s="1">
        <v>3</v>
      </c>
      <c r="D17" s="1">
        <v>111421</v>
      </c>
      <c r="E17" s="1">
        <v>4245</v>
      </c>
      <c r="F17" s="4">
        <f t="shared" si="1"/>
        <v>3.8098742606869442E-2</v>
      </c>
      <c r="G17" s="1">
        <v>1098</v>
      </c>
      <c r="H17" s="4">
        <f>G17/D17</f>
        <v>9.8545157555577495E-3</v>
      </c>
      <c r="I17" s="20">
        <v>0</v>
      </c>
      <c r="J17" s="20">
        <v>0</v>
      </c>
    </row>
    <row r="18" spans="1:11" x14ac:dyDescent="0.35">
      <c r="A18" s="1">
        <v>2015</v>
      </c>
      <c r="B18" s="1" t="s">
        <v>18</v>
      </c>
      <c r="C18" s="1">
        <v>4</v>
      </c>
      <c r="D18" s="1">
        <v>111421</v>
      </c>
      <c r="E18" s="1">
        <v>5584</v>
      </c>
      <c r="F18" s="4">
        <f t="shared" si="1"/>
        <v>5.0116225846115185E-2</v>
      </c>
      <c r="G18" s="1">
        <v>1679</v>
      </c>
      <c r="H18" s="4">
        <f>G18/D18</f>
        <v>1.5068972635320092E-2</v>
      </c>
      <c r="I18" s="20">
        <v>0</v>
      </c>
      <c r="J18" s="20">
        <v>0</v>
      </c>
    </row>
    <row r="19" spans="1:11" x14ac:dyDescent="0.35">
      <c r="A19" s="1">
        <v>2015</v>
      </c>
      <c r="B19" s="1" t="s">
        <v>18</v>
      </c>
      <c r="C19" s="1" t="s">
        <v>19</v>
      </c>
      <c r="D19" s="1">
        <v>111420</v>
      </c>
      <c r="E19" s="1">
        <v>7600</v>
      </c>
      <c r="F19" s="4">
        <f t="shared" si="1"/>
        <v>6.8210375157063366E-2</v>
      </c>
      <c r="G19" s="1">
        <v>2658</v>
      </c>
      <c r="H19" s="4">
        <f>G19/D19</f>
        <v>2.3855681206246634E-2</v>
      </c>
      <c r="I19" s="20">
        <v>0</v>
      </c>
      <c r="J19" s="20">
        <v>5.8</v>
      </c>
    </row>
    <row r="20" spans="1:11" x14ac:dyDescent="0.35">
      <c r="A20" s="1">
        <v>2015</v>
      </c>
      <c r="B20" s="1" t="s">
        <v>18</v>
      </c>
      <c r="C20" s="1" t="s">
        <v>57</v>
      </c>
      <c r="F20" s="22">
        <f>F19/F15</f>
        <v>3.1535552740145882</v>
      </c>
      <c r="H20" s="22">
        <f>H19/H15</f>
        <v>5.5958396961709607</v>
      </c>
      <c r="I20" s="37">
        <f>F20</f>
        <v>3.1535552740145882</v>
      </c>
      <c r="J20" s="37">
        <f>H20</f>
        <v>5.5958396961709607</v>
      </c>
    </row>
    <row r="22" spans="1:11" x14ac:dyDescent="0.35">
      <c r="A22" s="1">
        <v>2019</v>
      </c>
      <c r="B22" s="1" t="s">
        <v>94</v>
      </c>
      <c r="C22" s="1" t="s">
        <v>17</v>
      </c>
      <c r="D22" s="1">
        <v>401</v>
      </c>
      <c r="E22" s="1">
        <v>18</v>
      </c>
      <c r="F22" s="4">
        <f>E22/D22</f>
        <v>4.488778054862843E-2</v>
      </c>
      <c r="G22" s="1" t="s">
        <v>47</v>
      </c>
      <c r="H22" s="1" t="s">
        <v>44</v>
      </c>
      <c r="I22" s="20">
        <v>0</v>
      </c>
      <c r="J22" s="20">
        <v>0</v>
      </c>
    </row>
    <row r="23" spans="1:11" x14ac:dyDescent="0.35">
      <c r="A23" s="1">
        <v>2019</v>
      </c>
      <c r="B23" s="1" t="s">
        <v>94</v>
      </c>
      <c r="C23" s="1">
        <v>2</v>
      </c>
      <c r="D23" s="1">
        <v>718</v>
      </c>
      <c r="E23" s="1">
        <v>40</v>
      </c>
      <c r="F23" s="4">
        <f>E23/D23</f>
        <v>5.5710306406685235E-2</v>
      </c>
      <c r="G23" s="1">
        <v>20</v>
      </c>
      <c r="H23" s="4">
        <f>G23/D23</f>
        <v>2.7855153203342618E-2</v>
      </c>
      <c r="I23" s="20">
        <v>0</v>
      </c>
      <c r="J23" s="20">
        <v>0</v>
      </c>
    </row>
    <row r="24" spans="1:11" x14ac:dyDescent="0.35">
      <c r="A24" s="1">
        <v>2019</v>
      </c>
      <c r="B24" s="1" t="s">
        <v>94</v>
      </c>
      <c r="C24" s="1">
        <v>3</v>
      </c>
      <c r="D24" s="1">
        <v>1104</v>
      </c>
      <c r="E24" s="1">
        <v>54</v>
      </c>
      <c r="F24" s="4">
        <f t="shared" ref="F24:F26" si="2">E24/D24</f>
        <v>4.8913043478260872E-2</v>
      </c>
      <c r="G24" s="1">
        <v>19</v>
      </c>
      <c r="H24" s="4">
        <f>G24/D24</f>
        <v>1.7210144927536232E-2</v>
      </c>
      <c r="I24" s="20">
        <v>0</v>
      </c>
      <c r="J24" s="20">
        <v>0</v>
      </c>
    </row>
    <row r="25" spans="1:11" x14ac:dyDescent="0.35">
      <c r="A25" s="1">
        <v>2019</v>
      </c>
      <c r="B25" s="1" t="s">
        <v>94</v>
      </c>
      <c r="C25" s="1">
        <v>4</v>
      </c>
      <c r="D25" s="1">
        <v>1330</v>
      </c>
      <c r="E25" s="1">
        <v>75</v>
      </c>
      <c r="F25" s="4">
        <f t="shared" si="2"/>
        <v>5.6390977443609019E-2</v>
      </c>
      <c r="G25" s="1">
        <v>26</v>
      </c>
      <c r="H25" s="4">
        <f>G25/D25</f>
        <v>1.9548872180451128E-2</v>
      </c>
      <c r="I25" s="20">
        <v>0</v>
      </c>
      <c r="J25" s="20">
        <v>0</v>
      </c>
    </row>
    <row r="26" spans="1:11" x14ac:dyDescent="0.35">
      <c r="A26" s="1">
        <v>2019</v>
      </c>
      <c r="B26" s="1" t="s">
        <v>94</v>
      </c>
      <c r="C26" s="1" t="s">
        <v>19</v>
      </c>
      <c r="D26" s="1">
        <v>1663</v>
      </c>
      <c r="E26" s="1">
        <v>140</v>
      </c>
      <c r="F26" s="4">
        <f t="shared" si="2"/>
        <v>8.4185207456404093E-2</v>
      </c>
      <c r="G26" s="1">
        <v>49</v>
      </c>
      <c r="H26" s="4">
        <f>G26/D26</f>
        <v>2.9464822609741433E-2</v>
      </c>
      <c r="I26" s="20">
        <v>0</v>
      </c>
      <c r="J26" s="20">
        <v>5.8</v>
      </c>
    </row>
    <row r="27" spans="1:11" x14ac:dyDescent="0.35">
      <c r="A27" s="1">
        <v>2019</v>
      </c>
      <c r="B27" s="1" t="s">
        <v>94</v>
      </c>
      <c r="C27" s="1" t="s">
        <v>57</v>
      </c>
      <c r="F27" s="22">
        <f>(F26/F22)</f>
        <v>1.8754593438898912</v>
      </c>
      <c r="H27" s="22" t="s">
        <v>54</v>
      </c>
      <c r="I27" s="37">
        <f>F27</f>
        <v>1.8754593438898912</v>
      </c>
      <c r="J27" s="37" t="str">
        <f>H27</f>
        <v>NA</v>
      </c>
    </row>
    <row r="29" spans="1:11" x14ac:dyDescent="0.35">
      <c r="A29" s="1">
        <v>2019</v>
      </c>
      <c r="B29" s="1" t="s">
        <v>18</v>
      </c>
      <c r="C29" s="1" t="s">
        <v>17</v>
      </c>
      <c r="D29" s="1">
        <v>102425</v>
      </c>
      <c r="E29" s="1">
        <v>2776</v>
      </c>
      <c r="F29" s="4">
        <f>E29/D29</f>
        <v>2.710275811569441E-2</v>
      </c>
      <c r="G29" s="1">
        <v>468</v>
      </c>
      <c r="H29" s="4">
        <f>G29/D29</f>
        <v>4.5691969733951676E-3</v>
      </c>
      <c r="I29" s="20">
        <v>0</v>
      </c>
      <c r="J29" s="20">
        <v>0</v>
      </c>
      <c r="K29" s="21"/>
    </row>
    <row r="30" spans="1:11" x14ac:dyDescent="0.35">
      <c r="A30" s="1">
        <v>2019</v>
      </c>
      <c r="B30" s="1" t="s">
        <v>18</v>
      </c>
      <c r="C30" s="1">
        <v>2</v>
      </c>
      <c r="D30" s="1">
        <v>102424</v>
      </c>
      <c r="E30" s="1">
        <v>3796</v>
      </c>
      <c r="F30" s="4">
        <f>E30/D30</f>
        <v>3.7061626181363744E-2</v>
      </c>
      <c r="G30" s="1">
        <v>775</v>
      </c>
      <c r="H30" s="4">
        <f>G30/D30</f>
        <v>7.5665859564164649E-3</v>
      </c>
      <c r="I30" s="20">
        <v>0</v>
      </c>
      <c r="J30" s="20">
        <v>0</v>
      </c>
    </row>
    <row r="31" spans="1:11" x14ac:dyDescent="0.35">
      <c r="A31" s="1">
        <v>2019</v>
      </c>
      <c r="B31" s="1" t="s">
        <v>18</v>
      </c>
      <c r="C31" s="1">
        <v>3</v>
      </c>
      <c r="D31" s="1">
        <v>102425</v>
      </c>
      <c r="E31" s="1">
        <v>4936</v>
      </c>
      <c r="F31" s="4">
        <f t="shared" ref="F31:F33" si="3">E31/D31</f>
        <v>4.8191359531364414E-2</v>
      </c>
      <c r="G31" s="1">
        <v>1258</v>
      </c>
      <c r="H31" s="4">
        <f>G31/D31</f>
        <v>1.2282157676348548E-2</v>
      </c>
      <c r="I31" s="20">
        <v>0</v>
      </c>
      <c r="J31" s="20">
        <v>0</v>
      </c>
    </row>
    <row r="32" spans="1:11" x14ac:dyDescent="0.35">
      <c r="A32" s="1">
        <v>2019</v>
      </c>
      <c r="B32" s="1" t="s">
        <v>18</v>
      </c>
      <c r="C32" s="1">
        <v>4</v>
      </c>
      <c r="D32" s="1">
        <v>102424</v>
      </c>
      <c r="E32" s="1">
        <v>6233</v>
      </c>
      <c r="F32" s="4">
        <f t="shared" si="3"/>
        <v>6.0854877763024291E-2</v>
      </c>
      <c r="G32" s="1">
        <v>1697</v>
      </c>
      <c r="H32" s="4">
        <f>G32/D32</f>
        <v>1.6568382410372569E-2</v>
      </c>
      <c r="I32" s="20">
        <v>0</v>
      </c>
      <c r="J32" s="20">
        <v>0</v>
      </c>
    </row>
    <row r="33" spans="1:10" x14ac:dyDescent="0.35">
      <c r="A33" s="1">
        <v>2019</v>
      </c>
      <c r="B33" s="1" t="s">
        <v>18</v>
      </c>
      <c r="C33" s="1" t="s">
        <v>19</v>
      </c>
      <c r="D33" s="1">
        <v>102424</v>
      </c>
      <c r="E33" s="1">
        <v>8322</v>
      </c>
      <c r="F33" s="4">
        <f t="shared" si="3"/>
        <v>8.1250488166835902E-2</v>
      </c>
      <c r="G33" s="1">
        <v>2700</v>
      </c>
      <c r="H33" s="4">
        <f>G33/D33</f>
        <v>2.6361009138483167E-2</v>
      </c>
      <c r="I33" s="20">
        <v>0</v>
      </c>
      <c r="J33" s="20">
        <v>0</v>
      </c>
    </row>
    <row r="34" spans="1:10" x14ac:dyDescent="0.35">
      <c r="A34" s="1">
        <v>2019</v>
      </c>
      <c r="B34" s="1" t="s">
        <v>18</v>
      </c>
      <c r="C34" s="1" t="s">
        <v>57</v>
      </c>
      <c r="F34" s="23">
        <f>F33/F29</f>
        <v>2.9978678856225387</v>
      </c>
      <c r="H34" s="23">
        <f>H33/H29</f>
        <v>5.7692870961733718</v>
      </c>
      <c r="I34" s="37">
        <f>F34</f>
        <v>2.9978678856225387</v>
      </c>
      <c r="J34" s="37">
        <f>H34</f>
        <v>5.7692870961733718</v>
      </c>
    </row>
    <row r="35" spans="1:10" x14ac:dyDescent="0.35">
      <c r="A35" s="13"/>
      <c r="B35" s="13"/>
      <c r="C35" s="13"/>
      <c r="D35" s="13"/>
      <c r="E35" s="13"/>
      <c r="F35" s="13"/>
    </row>
    <row r="37" spans="1:10" x14ac:dyDescent="0.35">
      <c r="A37" s="2"/>
      <c r="B37" s="2"/>
      <c r="C37" s="2"/>
      <c r="D37" s="2"/>
      <c r="E37" s="2"/>
      <c r="F37" s="2"/>
    </row>
    <row r="38" spans="1:10" x14ac:dyDescent="0.35">
      <c r="A38" s="13"/>
    </row>
    <row r="40" spans="1:10" x14ac:dyDescent="0.35">
      <c r="B40" s="4"/>
      <c r="C40" s="4"/>
      <c r="F40" s="24"/>
    </row>
    <row r="41" spans="1:10" x14ac:dyDescent="0.35">
      <c r="B41" s="4"/>
      <c r="C41" s="4"/>
      <c r="F41" s="24"/>
    </row>
    <row r="42" spans="1:10" x14ac:dyDescent="0.35">
      <c r="B42" s="4"/>
      <c r="C42" s="4"/>
      <c r="F42" s="24"/>
    </row>
    <row r="43" spans="1:10" x14ac:dyDescent="0.35">
      <c r="B43" s="4"/>
      <c r="C43" s="4"/>
      <c r="F43" s="24"/>
    </row>
    <row r="44" spans="1:10" x14ac:dyDescent="0.35">
      <c r="B44" s="4"/>
      <c r="C44" s="4"/>
      <c r="F44" s="24"/>
    </row>
    <row r="45" spans="1:10" x14ac:dyDescent="0.35">
      <c r="B45" s="17"/>
      <c r="C45" s="17"/>
      <c r="F45" s="24"/>
    </row>
    <row r="46" spans="1:10" x14ac:dyDescent="0.35">
      <c r="B46" s="23"/>
      <c r="C46" s="23"/>
      <c r="F46" s="25"/>
    </row>
    <row r="74" spans="1:2" x14ac:dyDescent="0.35">
      <c r="A74" s="2"/>
      <c r="B74" s="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GCSE Physics grade, 2011-19</vt:lpstr>
      <vt:lpstr>Entry, 2013-19</vt:lpstr>
      <vt:lpstr>Female entry, 2013-19</vt:lpstr>
      <vt:lpstr>FSM6 entry, 2013-19</vt:lpstr>
      <vt:lpstr>Entry to CD subjects, 2013-19</vt:lpstr>
      <vt:lpstr>Entry by band, 2015 &amp; 2019</vt:lpstr>
      <vt:lpstr>Ethnicity, 2015 &amp; 2019</vt:lpstr>
      <vt:lpstr>IDACI, 2015 &amp;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Plaister</dc:creator>
  <cp:lastModifiedBy>Natasha Plaister</cp:lastModifiedBy>
  <dcterms:created xsi:type="dcterms:W3CDTF">2020-08-20T13:27:35Z</dcterms:created>
  <dcterms:modified xsi:type="dcterms:W3CDTF">2021-01-02T10:23:05Z</dcterms:modified>
</cp:coreProperties>
</file>